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585" yWindow="-15" windowWidth="12630" windowHeight="12090" firstSheet="1" activeTab="1"/>
  </bookViews>
  <sheets>
    <sheet name="RESUMEN-CUADRO" sheetId="5" r:id="rId1"/>
    <sheet name="IAFF PROMANP 2015" sheetId="4" r:id="rId2"/>
  </sheets>
  <definedNames>
    <definedName name="_xlnm._FilterDatabase" localSheetId="1" hidden="1">'IAFF PROMANP 2015'!$A$15:$J$37</definedName>
    <definedName name="_xlnm.Print_Area" localSheetId="1">'IAFF PROMANP 2015'!$A$1:$J$39</definedName>
    <definedName name="_xlnm.Print_Titles" localSheetId="1">'IAFF PROMANP 2015'!$9:$14</definedName>
  </definedNames>
  <calcPr calcId="145621"/>
</workbook>
</file>

<file path=xl/calcChain.xml><?xml version="1.0" encoding="utf-8"?>
<calcChain xmlns="http://schemas.openxmlformats.org/spreadsheetml/2006/main">
  <c r="E34" i="4" l="1"/>
  <c r="D34" i="4"/>
  <c r="E31" i="4"/>
  <c r="D31" i="4"/>
  <c r="E26" i="4"/>
  <c r="D26" i="4"/>
  <c r="E21" i="4"/>
  <c r="D21" i="4"/>
  <c r="E18" i="4"/>
  <c r="D18" i="4"/>
  <c r="E16" i="4"/>
  <c r="D16" i="4"/>
  <c r="D38" i="4"/>
  <c r="D37" i="4" s="1"/>
  <c r="E38" i="4"/>
  <c r="E37" i="4" s="1"/>
  <c r="E30" i="5" l="1"/>
  <c r="G21" i="5" l="1"/>
  <c r="C21" i="5" l="1"/>
  <c r="C23" i="5" s="1"/>
  <c r="B21" i="5"/>
  <c r="B23" i="5" s="1"/>
  <c r="D19" i="5"/>
  <c r="D18" i="5"/>
  <c r="D17" i="5"/>
  <c r="D16" i="5"/>
  <c r="D15" i="5"/>
  <c r="D14" i="5"/>
  <c r="D13" i="5"/>
  <c r="D21" i="5" s="1"/>
  <c r="D12" i="5"/>
  <c r="D11" i="5"/>
  <c r="F21" i="5"/>
  <c r="F23" i="5" s="1"/>
  <c r="E21" i="5"/>
  <c r="E23" i="5" s="1"/>
  <c r="G23" i="5" s="1"/>
  <c r="B5" i="5"/>
  <c r="D23" i="5" l="1"/>
  <c r="E15" i="4" l="1"/>
  <c r="H11" i="5" l="1"/>
  <c r="I11" i="5" s="1"/>
  <c r="D15" i="4" l="1"/>
  <c r="H14" i="5"/>
  <c r="I14" i="5" s="1"/>
  <c r="H16" i="5"/>
  <c r="I16" i="5" s="1"/>
  <c r="H18" i="5"/>
  <c r="I18" i="5" s="1"/>
  <c r="H13" i="5"/>
  <c r="I13" i="5" s="1"/>
  <c r="H15" i="5"/>
  <c r="I15" i="5" s="1"/>
  <c r="H17" i="5"/>
  <c r="I17" i="5" s="1"/>
  <c r="H19" i="5"/>
  <c r="I19" i="5" s="1"/>
  <c r="H12" i="5"/>
  <c r="I12" i="5" s="1"/>
  <c r="H21" i="5" l="1"/>
  <c r="D29" i="5" s="1"/>
  <c r="I21" i="5"/>
  <c r="E29" i="5" s="1"/>
  <c r="F29" i="5" l="1"/>
</calcChain>
</file>

<file path=xl/sharedStrings.xml><?xml version="1.0" encoding="utf-8"?>
<sst xmlns="http://schemas.openxmlformats.org/spreadsheetml/2006/main" count="135" uniqueCount="116">
  <si>
    <t>SECRETARÍA DE MEDIO AMBIENTE Y RECURSOS NATURALES</t>
  </si>
  <si>
    <t>COMISIÓN NACIONAL DE ÁREAS NATURALES PROTEGIDAS</t>
  </si>
  <si>
    <t>DIRECCIÓN REGIONAL</t>
  </si>
  <si>
    <t>BENEFICIARIO</t>
  </si>
  <si>
    <t xml:space="preserve">REGIÓN PRIORITARIA </t>
  </si>
  <si>
    <t>CONCEPTO DE APOYO</t>
  </si>
  <si>
    <t>INVERSIÓN AUTORIZADA</t>
  </si>
  <si>
    <t>AVANCES</t>
  </si>
  <si>
    <t>METAS</t>
  </si>
  <si>
    <t>DESCRIPCIÓN DEL AVANCE FÍSICO Y OBSERVACIONES</t>
  </si>
  <si>
    <t>FINANCIERO</t>
  </si>
  <si>
    <t>FÍSICO          %</t>
  </si>
  <si>
    <t>$ (en pesos)</t>
  </si>
  <si>
    <t>%</t>
  </si>
  <si>
    <t>Número</t>
  </si>
  <si>
    <t>Unidad de Medida</t>
  </si>
  <si>
    <t>TOTAL</t>
  </si>
  <si>
    <t>NORESTE Y SIERRA MADRE ORIENTAL</t>
  </si>
  <si>
    <t>OCCIDENTE Y PACÍFICO CENTRO</t>
  </si>
  <si>
    <t>CENTRO Y EJE NEOVOLCANICO</t>
  </si>
  <si>
    <t>PLANICIE COSTERA Y GOLFO DE MÉXICO</t>
  </si>
  <si>
    <t>FRONTERA SUR ISTMO Y PACÍFICO SUR</t>
  </si>
  <si>
    <t>Subtotal Conceptos de Apoyo</t>
  </si>
  <si>
    <t>DISPONIBLE</t>
  </si>
  <si>
    <r>
      <t>INFORME TRIMESTRAL</t>
    </r>
    <r>
      <rPr>
        <b/>
        <sz val="10"/>
        <color rgb="FFFF0000"/>
        <rFont val="Calibri"/>
        <family val="2"/>
        <scheme val="minor"/>
      </rPr>
      <t xml:space="preserve"> </t>
    </r>
    <r>
      <rPr>
        <b/>
        <sz val="10"/>
        <rFont val="Calibri"/>
        <family val="2"/>
        <scheme val="minor"/>
      </rPr>
      <t xml:space="preserve">DE AVANCE FÍSICO-FINANCIERO Y DE METAS </t>
    </r>
  </si>
  <si>
    <t>PENINSULA DE BAJA CALIFORNIA Y PACÍFICO NORTE</t>
  </si>
  <si>
    <t>TOTAL AUTORIZADO</t>
  </si>
  <si>
    <t>PASIVOS 2014</t>
  </si>
  <si>
    <t>TOTAL DISPONIBLE</t>
  </si>
  <si>
    <t>SUBSIDIOS DIRECTOS</t>
  </si>
  <si>
    <t>GASTOS INDIRECTOS</t>
  </si>
  <si>
    <t>PROMANP 2015</t>
  </si>
  <si>
    <t>Península de Baja California y Pacífico Norte</t>
  </si>
  <si>
    <t>Noroeste y Alto Golfo de California</t>
  </si>
  <si>
    <t>Norte y Sierra Madre Occidental</t>
  </si>
  <si>
    <t>Noreste y Sierra Madre Oriental</t>
  </si>
  <si>
    <t>Occidente y Pacífico Centro</t>
  </si>
  <si>
    <t>Centro y Eje Neovolcánico</t>
  </si>
  <si>
    <t>Planicie Costera y Golfo de México</t>
  </si>
  <si>
    <t>Frontera Sur, Istmo y Pacífico Sur</t>
  </si>
  <si>
    <t>Península de Yucatán y Caribe Mexicano</t>
  </si>
  <si>
    <t>Concepto de Apoyo</t>
  </si>
  <si>
    <t>Gastos Indirectos</t>
  </si>
  <si>
    <t>Concepto de apoyo</t>
  </si>
  <si>
    <t>Asignación  2015</t>
  </si>
  <si>
    <t>ORIGINAL ANUAL</t>
  </si>
  <si>
    <t>MODIFICADO ANUAL</t>
  </si>
  <si>
    <t>Original Anual</t>
  </si>
  <si>
    <t>Modificado Anual</t>
  </si>
  <si>
    <t>Ejercido al 28 de septiembre de 2015</t>
  </si>
  <si>
    <t>Comprometido</t>
  </si>
  <si>
    <t>Disponible</t>
  </si>
  <si>
    <t>DAPA</t>
  </si>
  <si>
    <t>Ejercido</t>
  </si>
  <si>
    <t>DEAEI</t>
  </si>
  <si>
    <t>EJERCICIO FISCAL 2016</t>
  </si>
  <si>
    <t>COMPONENTE DE FORTALECIMIENTO DE ÁREAS NATURALES PROTEGIDAS</t>
  </si>
  <si>
    <t xml:space="preserve">DIRECCIÓN GENERAL DE OPERACIÓN REGIONAL </t>
  </si>
  <si>
    <t>Liquidámbar Servicios para el Desarrollo Comunitario, A.C.</t>
  </si>
  <si>
    <t>Universidad Autónoma del Estado de Morelos</t>
  </si>
  <si>
    <t>Universidad de Quintana Roo</t>
  </si>
  <si>
    <t>Parque Nacional Palenque</t>
  </si>
  <si>
    <t>Consulta pública para la modificación de declaratoria del Parque Nacional Palenque</t>
  </si>
  <si>
    <t>Parque Nacional Lagunas de Montebello</t>
  </si>
  <si>
    <t>Estudio de Límite de Cambio Aceptable, para regular las actividades turístico-recreativas que se desarrollan dentro del Parque Nacional Lagunas de Montebello</t>
  </si>
  <si>
    <t>PROGRAMA PARA LA INTEGRACIÓN O MODIFICACIÓN DE LOS PROGRAMAS DE MANEJO DE LAS ÁREAS NATURALES PROTEGIDAS (PROMANP) 2016</t>
  </si>
  <si>
    <t>MES DE SEPTIEMBRE</t>
  </si>
  <si>
    <t>Se realizó reunión de trabajo  CONANP-Consultor, para planteamiento del proyecto. Primeras reuniones de acercamiento con la administración del ANP y núcleos agrarios. Recopilación de información bibliográfica y estudios del área, recorridos de campo e integración de las características físico- geográficas del área y avance de las características biológicas. El soporte documental se tendrá hasta el día 10 de octubre, fecha programada de entrega del 1er informe del consultor.</t>
  </si>
  <si>
    <t>Se realizó reunión de trabajo  CONANP-Consultor, para desarrollo de acuerdos y asesoría técnica. Recopilación y gestión de información en diferentes Instituciones. Recorridos en campo para caracterización ambiental y verificación de información recopilada en gabinete. El soporte documental se tendrá hasta el día 10 de octubre, fecha programada de entrega del 1er informe del consultor.</t>
  </si>
  <si>
    <t>Se realizó reunión de trabajo  CONANP-Consultor, para asesoría técnica. Determinación de los valores físico-bióticos y sociales del área. Información de las características fisico -geográficas, uso de suelo actual, verificación en campo del estado de conservación de la vegetación. Obtención de cartografía y archivos digitales. El soporte documental se tendrá hasta el día 10 de octubre, fecha programada de entrega del 1er informe del consultor.</t>
  </si>
  <si>
    <t>Costa Salvaje A. C.</t>
  </si>
  <si>
    <t>Nacional</t>
  </si>
  <si>
    <t>Manual para la administración de superficies de zona federal marítimo-terrestre destinadas a la CONANP</t>
  </si>
  <si>
    <t>Manual</t>
  </si>
  <si>
    <t>La propuesta plantea 6 productos esperados dentro de los cuales están 5 objetivos. El primer producto es el plan de trabajo del proyecto, el cual ya está firmado por CONANP y Costa Salvaje, por lo que se completó al 100%.  El segundo producto, que corresponde al objetivo 1 es una análisis jurídico, el cual se encuentra en un 80% de avance. El objetivo 2 es un diagnóstico de necesidades cuyos insumos se obtienen de entrevistas con actores clave y se tiene un avance del 30%. Está programado para octubre visitas de campo para sostener reuniones de trabajo que serán cubiertas con el resto de la primera ministración. En el plan de trabajo del proyecto se señala que el resto de los objetivos se desarrollarán en octubre y noviembre. Asimismo, se realizó cambio de responsable técnico siendo ahora la responsable Mónica Franco Ortiz. El escrito informando del cambio a la oficina regional correspondiente, se realizará en los próximos días en concordancia con los lineamientos del PROMANP.</t>
  </si>
  <si>
    <t>Consulta</t>
  </si>
  <si>
    <t>Hasta el momento se cuenta aproximadamente con un 40% de avances conforme al plan de trabajo realizado por esta consultoría de acuerdo al convenio firmado y al plan de trabajo presentada por la consultoría.</t>
  </si>
  <si>
    <t>Estudio de Limite de Cambio Aceptable</t>
  </si>
  <si>
    <t>Se ha avanzado en el diagnóstico, análisis FODA, CADME, determinación de imagen objetivo, rutas, nodos, diseño de los talleres, estando pendiente el trabajo de talleres y en campo</t>
  </si>
  <si>
    <t>Neek Mundo Sustentable S.C.</t>
  </si>
  <si>
    <t>Santuario Playa de Rancho Nuevo</t>
  </si>
  <si>
    <t>Consulta Pública para la modificación de declaratoria del Santuario Playa de Rancho Nuevo</t>
  </si>
  <si>
    <t>PN Grutas de Cacahuamilpa</t>
  </si>
  <si>
    <t>Estudio técnico de diagnóstico para el programa de manejo del Parque Nacional Grutas de Cacahuamilpa</t>
  </si>
  <si>
    <t xml:space="preserve">Estudio Técnico </t>
  </si>
  <si>
    <t>Consultoría Integral en Gestión Ambiental Y Sustentabilidad S.C</t>
  </si>
  <si>
    <t>PN Desierto del Carmen o Nixcongo</t>
  </si>
  <si>
    <t>Estudio Previo Justificativo para la extinción de declaratoria del Parque Nacional Desierto del Carmen o de Nixcongo</t>
  </si>
  <si>
    <t xml:space="preserve">Estudio Previo Justificativo </t>
  </si>
  <si>
    <t>PN Xicoténcatl</t>
  </si>
  <si>
    <t>Estudio Previo Justificativo para la extinción de declaratoria del Parque Nacional Xicotencatl</t>
  </si>
  <si>
    <t>Santuario Playa Cuitzmala</t>
  </si>
  <si>
    <t>Consulta Pública para la modificación de declaratoria del Santuario Playa Cuitzmala</t>
  </si>
  <si>
    <t>El consultor no ha entregado a la fecha los documentos comprometidos  en el plan de trabajo</t>
  </si>
  <si>
    <t>Santuario Playa El Tecuan</t>
  </si>
  <si>
    <t>Consulta Pública para la modificación de declaratoria del Santuario Playa Tecuán</t>
  </si>
  <si>
    <t>Consultoría Integral en Gestión Ambiental Y Sustentabilidad S.C.</t>
  </si>
  <si>
    <t>Santuario Playa Mexiquillo</t>
  </si>
  <si>
    <t>Consulta Pública para la modificación de declaratoria del Santuario Playa Mexiquillo</t>
  </si>
  <si>
    <t>Se cuenta con un resumen ejecutivo del epj, manta informativa, mapa de actores, base de datos de actores instituciones, oficios de invitación, primer taller de consulta con lista de asistencia, memoria fotográfica y borrador de minuta de acuerdos</t>
  </si>
  <si>
    <t>Santuario Playa Teopa</t>
  </si>
  <si>
    <t>Consulta Pública para la modificación de declaratoria del Santuario Playa Teopa</t>
  </si>
  <si>
    <t>Liquidámbar Servicios para el Desarrollo Comunitario A. C.</t>
  </si>
  <si>
    <t>APFF Sierra De Alvarez</t>
  </si>
  <si>
    <t>Subzonificación para el programa de manejo del Área de Protección de Flora y Fauna Sierra de Álvarez</t>
  </si>
  <si>
    <t>Estudio</t>
  </si>
  <si>
    <t>Se cumplió con las actividades programadas con un avance del 50% del avance físico financiero</t>
  </si>
  <si>
    <t>Proyección e Integración de Servicios Agroambientales S.C.</t>
  </si>
  <si>
    <t>RB Mapimí</t>
  </si>
  <si>
    <t>Consulta pública para el programa de manejo de la Reserva de la Biosfera Mapimí</t>
  </si>
  <si>
    <t>No se cumplió con las actividades programadas con un avance del 15% del avance físico</t>
  </si>
  <si>
    <t>Pro Esteros A.C.</t>
  </si>
  <si>
    <t>RB El Vizcaino</t>
  </si>
  <si>
    <t>Estudio de Límite de Cambio Aceptable, para regular las actividades turístico-recreativas que se desarrollan dentro de la Reserva de la Biosfera El Vizcaíno</t>
  </si>
  <si>
    <t xml:space="preserve">Se ha realizado la caracterización física y biológica del área de estudio, así como el diagnóstico de la problemática en sus componentes económico, social y ambiental. </t>
  </si>
  <si>
    <t>Se han realizado las siguientes actividades: Reconocimiento del terreno vía Google Map, Earth, identificación de instituciones en los 3 niveles de gobierno, ONG's, cooperativas pesqueras, académicos y comunidad intelectual de la región. Se elaboró la base de datos de contactos e interesados. Se realizó la logística para los eventos, tales como elaboración de presentaciones, carteles, cartas descriptivas de los talleres, invitaciones, constancias, encuestas de opinión, listas de asistencia, así como gestiones de los espacios para llevar a cabo las reuniones y talleres y planeación de refrigerios a dar durante los eventos. Se realizaron 8 reuniones y se realizó el análisis preliminar de los resultados obtenidos, se elaboró el primer informe de avance. Debido al cambio de administración en el Gobierno Estatal de Tmaulipas y el Gobierno Municipal no se cuenta con nombres o invitaciones de actores relevantes como Secretarios de Gobierno, Comisariados Ejidales y Delegados Municipales.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</si>
</sst>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44" formatCode="_-&quot;$&quot;* #,##0.00_-;\-&quot;$&quot;* #,##0.00_-;_-&quot;$&quot;* &quot;-&quot;??_-;_-@_-"/>
    <numFmt numFmtId="43" formatCode="_-* #,##0.00_-;\-* #,##0.00_-;_-* &quot;-&quot;??_-;_-@_-"/>
  </numFmts>
  <fonts count="14" x14ac:knownFonts="1">
    <font>
      <sz val="10"/>
      <name val="Arial"/>
      <family val="2"/>
    </font>
    <font>
      <sz val="10"/>
      <name val="Arial"/>
      <family val="2"/>
    </font>
    <font>
      <sz val="10"/>
      <name val="Arial"/>
      <family val="2"/>
    </font>
    <font>
      <b/>
      <sz val="11"/>
      <color theme="1"/>
      <name val="Calibri"/>
      <family val="2"/>
      <scheme val="minor"/>
    </font>
    <font>
      <sz val="10"/>
      <name val="Calibri"/>
      <family val="2"/>
      <scheme val="minor"/>
    </font>
    <font>
      <b/>
      <sz val="10"/>
      <name val="Calibri"/>
      <family val="2"/>
      <scheme val="minor"/>
    </font>
    <font>
      <b/>
      <sz val="10"/>
      <color rgb="FFFF0000"/>
      <name val="Calibri"/>
      <family val="2"/>
      <scheme val="minor"/>
    </font>
    <font>
      <sz val="10"/>
      <color theme="1"/>
      <name val="Calibri"/>
      <family val="2"/>
      <scheme val="minor"/>
    </font>
    <font>
      <b/>
      <sz val="10"/>
      <name val="Arial"/>
      <family val="2"/>
    </font>
    <font>
      <b/>
      <sz val="10"/>
      <color rgb="FFFFFFFF"/>
      <name val="Century Gothic"/>
      <family val="2"/>
    </font>
    <font>
      <sz val="10"/>
      <color theme="1"/>
      <name val="Century Gothic"/>
      <family val="2"/>
    </font>
    <font>
      <sz val="11"/>
      <name val="Calibri"/>
      <family val="2"/>
      <scheme val="minor"/>
    </font>
    <font>
      <sz val="10"/>
      <name val="Calibri"/>
      <family val="2"/>
    </font>
    <font>
      <b/>
      <sz val="11"/>
      <name val="Calibri"/>
      <family val="2"/>
      <scheme val="minor"/>
    </font>
  </fonts>
  <fills count="7">
    <fill>
      <patternFill patternType="none"/>
    </fill>
    <fill>
      <patternFill patternType="gray125"/>
    </fill>
    <fill>
      <patternFill patternType="solid">
        <fgColor rgb="FFFFC00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339966"/>
        <bgColor indexed="64"/>
      </patternFill>
    </fill>
  </fills>
  <borders count="16">
    <border>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thin">
        <color auto="1"/>
      </bottom>
      <diagonal/>
    </border>
    <border>
      <left style="thin">
        <color indexed="64"/>
      </left>
      <right style="thin">
        <color indexed="64"/>
      </right>
      <top style="thin">
        <color indexed="64"/>
      </top>
      <bottom/>
      <diagonal/>
    </border>
    <border>
      <left/>
      <right/>
      <top/>
      <bottom style="thin">
        <color rgb="FF000000"/>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2" fillId="0" borderId="0"/>
    <xf numFmtId="44" fontId="2" fillId="0" borderId="0" applyFont="0" applyFill="0" applyBorder="0" applyAlignment="0" applyProtection="0"/>
    <xf numFmtId="44" fontId="1" fillId="0" borderId="0" applyFont="0" applyFill="0" applyBorder="0" applyAlignment="0" applyProtection="0"/>
  </cellStyleXfs>
  <cellXfs count="123">
    <xf numFmtId="0" fontId="0" fillId="0" borderId="0" xfId="0"/>
    <xf numFmtId="0" fontId="0" fillId="0" borderId="0" xfId="0" applyFont="1"/>
    <xf numFmtId="0" fontId="4" fillId="0" borderId="0" xfId="0" applyFont="1"/>
    <xf numFmtId="0" fontId="5" fillId="0" borderId="0" xfId="0" applyFont="1"/>
    <xf numFmtId="0" fontId="5" fillId="2" borderId="5" xfId="0" applyFont="1" applyFill="1" applyBorder="1" applyAlignment="1">
      <alignment horizontal="center" vertical="center" wrapText="1"/>
    </xf>
    <xf numFmtId="0" fontId="5" fillId="2" borderId="5" xfId="0" applyFont="1" applyFill="1" applyBorder="1" applyAlignment="1">
      <alignment horizontal="right" vertical="center" wrapText="1"/>
    </xf>
    <xf numFmtId="9" fontId="5" fillId="2" borderId="5" xfId="2" applyFont="1" applyFill="1" applyBorder="1" applyAlignment="1">
      <alignment horizontal="center" vertical="center" wrapText="1"/>
    </xf>
    <xf numFmtId="0" fontId="5" fillId="3" borderId="5" xfId="0" applyFont="1" applyFill="1" applyBorder="1" applyAlignment="1">
      <alignment horizontal="left" vertical="center"/>
    </xf>
    <xf numFmtId="0" fontId="4" fillId="0" borderId="0" xfId="0" applyFont="1" applyAlignment="1">
      <alignment wrapText="1"/>
    </xf>
    <xf numFmtId="0" fontId="4"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center" vertical="center"/>
    </xf>
    <xf numFmtId="43" fontId="4" fillId="0" borderId="0" xfId="1" applyFont="1"/>
    <xf numFmtId="43" fontId="4" fillId="0" borderId="0" xfId="0" applyNumberFormat="1" applyFont="1"/>
    <xf numFmtId="0" fontId="8" fillId="0" borderId="0" xfId="0" applyFont="1"/>
    <xf numFmtId="0" fontId="3" fillId="0" borderId="5" xfId="0" applyFont="1" applyBorder="1" applyAlignment="1">
      <alignment horizontal="right"/>
    </xf>
    <xf numFmtId="43" fontId="3" fillId="0" borderId="5" xfId="1" applyFont="1" applyBorder="1"/>
    <xf numFmtId="43" fontId="0" fillId="0" borderId="5" xfId="0" applyNumberFormat="1" applyFont="1" applyBorder="1"/>
    <xf numFmtId="43" fontId="3" fillId="0" borderId="5" xfId="0" applyNumberFormat="1" applyFont="1" applyBorder="1"/>
    <xf numFmtId="43" fontId="8" fillId="0" borderId="0" xfId="0" applyNumberFormat="1" applyFont="1"/>
    <xf numFmtId="0" fontId="3" fillId="5" borderId="5" xfId="0" applyFont="1" applyFill="1" applyBorder="1" applyAlignment="1">
      <alignment horizontal="center" vertical="center" wrapText="1"/>
    </xf>
    <xf numFmtId="43" fontId="0" fillId="0" borderId="5" xfId="1" applyFont="1" applyBorder="1"/>
    <xf numFmtId="43" fontId="0" fillId="0" borderId="5" xfId="1" applyFont="1" applyFill="1" applyBorder="1"/>
    <xf numFmtId="43" fontId="3" fillId="0" borderId="5" xfId="1" applyFont="1" applyFill="1" applyBorder="1"/>
    <xf numFmtId="0" fontId="8" fillId="0" borderId="0" xfId="0" applyFont="1" applyFill="1" applyBorder="1" applyAlignment="1">
      <alignment horizontal="right" vertical="top" wrapText="1"/>
    </xf>
    <xf numFmtId="43" fontId="8" fillId="2" borderId="0" xfId="0" applyNumberFormat="1" applyFont="1" applyFill="1"/>
    <xf numFmtId="43" fontId="8" fillId="5" borderId="5" xfId="0" applyNumberFormat="1" applyFont="1" applyFill="1" applyBorder="1"/>
    <xf numFmtId="0" fontId="3" fillId="2" borderId="5" xfId="0" applyFont="1" applyFill="1" applyBorder="1" applyAlignment="1">
      <alignment horizontal="center" vertical="center"/>
    </xf>
    <xf numFmtId="43" fontId="8" fillId="2" borderId="5" xfId="0" applyNumberFormat="1" applyFont="1" applyFill="1" applyBorder="1"/>
    <xf numFmtId="43" fontId="0" fillId="0" borderId="0" xfId="0" applyNumberFormat="1" applyFont="1" applyBorder="1"/>
    <xf numFmtId="0" fontId="8" fillId="0" borderId="0" xfId="0" applyFont="1" applyAlignment="1">
      <alignment horizontal="right"/>
    </xf>
    <xf numFmtId="0" fontId="3" fillId="5" borderId="5" xfId="0" applyFont="1" applyFill="1" applyBorder="1" applyAlignment="1">
      <alignment vertical="center"/>
    </xf>
    <xf numFmtId="0" fontId="0" fillId="0" borderId="5" xfId="0" applyFont="1" applyBorder="1" applyAlignment="1">
      <alignment horizontal="left" vertical="top" wrapText="1"/>
    </xf>
    <xf numFmtId="0" fontId="0" fillId="0" borderId="5" xfId="0" applyFont="1" applyFill="1" applyBorder="1" applyAlignment="1">
      <alignment horizontal="left" vertical="top" wrapText="1"/>
    </xf>
    <xf numFmtId="0" fontId="3" fillId="5" borderId="5" xfId="0" applyFont="1" applyFill="1" applyBorder="1" applyAlignment="1">
      <alignment horizontal="right"/>
    </xf>
    <xf numFmtId="43" fontId="0" fillId="0" borderId="0" xfId="1" applyFont="1" applyBorder="1" applyAlignment="1">
      <alignment horizontal="right"/>
    </xf>
    <xf numFmtId="43" fontId="10" fillId="0" borderId="0" xfId="1" applyFont="1" applyBorder="1" applyAlignment="1">
      <alignment horizontal="left"/>
    </xf>
    <xf numFmtId="0" fontId="9" fillId="6" borderId="0" xfId="0" applyFont="1" applyFill="1" applyBorder="1" applyAlignment="1">
      <alignment horizontal="center" vertical="center" wrapText="1"/>
    </xf>
    <xf numFmtId="0" fontId="5" fillId="4" borderId="5" xfId="0" applyFont="1" applyFill="1" applyBorder="1" applyAlignment="1">
      <alignment horizontal="left" vertical="top"/>
    </xf>
    <xf numFmtId="0" fontId="5" fillId="4" borderId="5" xfId="0" applyFont="1" applyFill="1" applyBorder="1" applyAlignment="1">
      <alignment horizontal="left" vertical="top" wrapText="1"/>
    </xf>
    <xf numFmtId="9" fontId="5" fillId="4" borderId="5" xfId="2" applyFont="1" applyFill="1" applyBorder="1" applyAlignment="1">
      <alignment horizontal="center" vertical="top" wrapText="1"/>
    </xf>
    <xf numFmtId="0" fontId="5" fillId="4" borderId="5" xfId="0" applyFont="1" applyFill="1" applyBorder="1" applyAlignment="1">
      <alignment horizontal="center" vertical="top" wrapText="1"/>
    </xf>
    <xf numFmtId="9" fontId="5" fillId="4" borderId="5" xfId="2" applyFont="1" applyFill="1" applyBorder="1" applyAlignment="1">
      <alignment horizontal="center" vertical="top"/>
    </xf>
    <xf numFmtId="44" fontId="5" fillId="0" borderId="0" xfId="6" applyFont="1" applyAlignment="1">
      <alignment horizontal="center" vertical="center"/>
    </xf>
    <xf numFmtId="44" fontId="4" fillId="0" borderId="0" xfId="6" applyFont="1" applyAlignment="1">
      <alignment horizontal="center" vertical="center"/>
    </xf>
    <xf numFmtId="44" fontId="5" fillId="2" borderId="5" xfId="6" applyFont="1" applyFill="1" applyBorder="1" applyAlignment="1">
      <alignment horizontal="right" wrapText="1"/>
    </xf>
    <xf numFmtId="44" fontId="5" fillId="3" borderId="5" xfId="6" applyFont="1" applyFill="1" applyBorder="1" applyAlignment="1">
      <alignment horizontal="left" vertical="center"/>
    </xf>
    <xf numFmtId="44" fontId="5" fillId="4" borderId="5" xfId="6" applyFont="1" applyFill="1" applyBorder="1" applyAlignment="1">
      <alignment horizontal="right" vertical="top" wrapText="1"/>
    </xf>
    <xf numFmtId="0" fontId="5" fillId="0" borderId="5" xfId="0" applyFont="1" applyFill="1" applyBorder="1" applyAlignment="1">
      <alignment horizontal="left" vertical="top"/>
    </xf>
    <xf numFmtId="0" fontId="5" fillId="0" borderId="5" xfId="0" applyFont="1" applyFill="1" applyBorder="1" applyAlignment="1">
      <alignment horizontal="left" vertical="top" wrapText="1"/>
    </xf>
    <xf numFmtId="44" fontId="5" fillId="0" borderId="5" xfId="6" applyFont="1" applyFill="1" applyBorder="1" applyAlignment="1">
      <alignment horizontal="right" vertical="top" wrapText="1"/>
    </xf>
    <xf numFmtId="44" fontId="5" fillId="0" borderId="5" xfId="6" applyFont="1" applyFill="1" applyBorder="1" applyAlignment="1">
      <alignment horizontal="right" vertical="top"/>
    </xf>
    <xf numFmtId="9" fontId="5" fillId="0" borderId="5" xfId="2" applyFont="1" applyFill="1" applyBorder="1" applyAlignment="1">
      <alignment horizontal="center" vertical="top"/>
    </xf>
    <xf numFmtId="9" fontId="5" fillId="0" borderId="5" xfId="2" applyFont="1" applyFill="1" applyBorder="1" applyAlignment="1">
      <alignment horizontal="center" vertical="top" wrapText="1"/>
    </xf>
    <xf numFmtId="0" fontId="5" fillId="0" borderId="5" xfId="0" applyFont="1" applyFill="1" applyBorder="1" applyAlignment="1">
      <alignment horizontal="center" vertical="top" wrapText="1"/>
    </xf>
    <xf numFmtId="0" fontId="5" fillId="3" borderId="5" xfId="0" applyFont="1" applyFill="1" applyBorder="1" applyAlignment="1">
      <alignment horizontal="justify" vertical="center"/>
    </xf>
    <xf numFmtId="0" fontId="5" fillId="0" borderId="5" xfId="0" applyFont="1" applyFill="1" applyBorder="1" applyAlignment="1">
      <alignment horizontal="justify" vertical="center" wrapText="1"/>
    </xf>
    <xf numFmtId="0" fontId="5" fillId="4" borderId="5" xfId="0" applyFont="1" applyFill="1" applyBorder="1" applyAlignment="1">
      <alignment horizontal="justify" vertical="center" wrapText="1"/>
    </xf>
    <xf numFmtId="9" fontId="4" fillId="0" borderId="5" xfId="2" applyFont="1" applyFill="1" applyBorder="1" applyAlignment="1">
      <alignment horizontal="center" vertical="center"/>
    </xf>
    <xf numFmtId="0" fontId="4" fillId="0" borderId="5" xfId="0" applyFont="1" applyFill="1" applyBorder="1" applyAlignment="1">
      <alignment horizontal="center" vertical="center"/>
    </xf>
    <xf numFmtId="44" fontId="5" fillId="0" borderId="5" xfId="6" applyFont="1" applyFill="1" applyBorder="1" applyAlignment="1">
      <alignment horizontal="right" vertical="center" wrapText="1"/>
    </xf>
    <xf numFmtId="44" fontId="5" fillId="0" borderId="5" xfId="6" applyFont="1" applyFill="1" applyBorder="1" applyAlignment="1">
      <alignment horizontal="right" vertical="center"/>
    </xf>
    <xf numFmtId="9" fontId="5" fillId="0" borderId="5" xfId="2" applyFont="1" applyFill="1" applyBorder="1" applyAlignment="1">
      <alignment horizontal="center" vertical="center"/>
    </xf>
    <xf numFmtId="9" fontId="5" fillId="0" borderId="5" xfId="2"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Alignment="1">
      <alignment horizontal="left"/>
    </xf>
    <xf numFmtId="0" fontId="5" fillId="2" borderId="5" xfId="0" applyFont="1" applyFill="1" applyBorder="1" applyAlignment="1">
      <alignment horizontal="left" vertical="center" wrapText="1"/>
    </xf>
    <xf numFmtId="0" fontId="4" fillId="0" borderId="0" xfId="0" applyFont="1" applyAlignment="1">
      <alignment horizontal="left"/>
    </xf>
    <xf numFmtId="8" fontId="7" fillId="0" borderId="5" xfId="6" applyNumberFormat="1" applyFont="1" applyFill="1" applyBorder="1" applyAlignment="1">
      <alignment vertical="center" wrapText="1"/>
    </xf>
    <xf numFmtId="0" fontId="0" fillId="0" borderId="5" xfId="0" applyFill="1" applyBorder="1" applyAlignment="1">
      <alignment horizontal="left" vertical="center" wrapText="1"/>
    </xf>
    <xf numFmtId="0" fontId="0" fillId="0" borderId="5" xfId="0" applyFill="1" applyBorder="1" applyAlignment="1">
      <alignment horizontal="justify" vertical="center" wrapText="1"/>
    </xf>
    <xf numFmtId="0" fontId="0" fillId="0" borderId="5" xfId="0" applyFill="1" applyBorder="1" applyAlignment="1">
      <alignment horizontal="justify" vertical="center"/>
    </xf>
    <xf numFmtId="8" fontId="4" fillId="0" borderId="5" xfId="6" applyNumberFormat="1" applyFont="1" applyFill="1" applyBorder="1" applyAlignment="1">
      <alignment horizontal="right" vertical="center"/>
    </xf>
    <xf numFmtId="0" fontId="12" fillId="0" borderId="5" xfId="0" applyFont="1" applyFill="1" applyBorder="1" applyAlignment="1">
      <alignment horizontal="center" vertical="center" wrapText="1"/>
    </xf>
    <xf numFmtId="0" fontId="12" fillId="0" borderId="5" xfId="0" applyFont="1" applyFill="1" applyBorder="1" applyAlignment="1">
      <alignment horizontal="justify" vertical="center" wrapText="1"/>
    </xf>
    <xf numFmtId="0" fontId="0" fillId="0" borderId="5"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5" xfId="0" applyFont="1" applyFill="1" applyBorder="1" applyAlignment="1">
      <alignment horizontal="justify" vertical="center" wrapText="1"/>
    </xf>
    <xf numFmtId="8" fontId="0" fillId="0" borderId="5" xfId="6" applyNumberFormat="1" applyFont="1" applyFill="1" applyBorder="1" applyAlignment="1">
      <alignment vertical="center"/>
    </xf>
    <xf numFmtId="0" fontId="4" fillId="0" borderId="5" xfId="0" applyFont="1" applyFill="1" applyBorder="1" applyAlignment="1">
      <alignment horizontal="justify" vertical="center" wrapText="1"/>
    </xf>
    <xf numFmtId="0" fontId="1" fillId="0" borderId="12" xfId="0" applyFont="1" applyFill="1" applyBorder="1" applyAlignment="1">
      <alignment vertical="center" wrapText="1"/>
    </xf>
    <xf numFmtId="0" fontId="1" fillId="0" borderId="13" xfId="0" applyFont="1" applyFill="1" applyBorder="1" applyAlignment="1">
      <alignment horizontal="justify" vertical="center" wrapText="1"/>
    </xf>
    <xf numFmtId="0" fontId="1" fillId="0" borderId="13" xfId="0" applyFont="1" applyFill="1" applyBorder="1" applyAlignment="1">
      <alignment horizontal="justify" vertical="center"/>
    </xf>
    <xf numFmtId="8" fontId="12" fillId="0" borderId="13" xfId="0" applyNumberFormat="1" applyFont="1" applyFill="1" applyBorder="1" applyAlignment="1">
      <alignment horizontal="right" vertical="center"/>
    </xf>
    <xf numFmtId="9" fontId="12" fillId="0" borderId="13" xfId="0" applyNumberFormat="1" applyFont="1" applyFill="1" applyBorder="1" applyAlignment="1">
      <alignment horizontal="center" vertical="center"/>
    </xf>
    <xf numFmtId="0" fontId="12" fillId="0" borderId="13" xfId="0" applyFont="1" applyFill="1" applyBorder="1" applyAlignment="1">
      <alignment horizontal="center" vertical="center"/>
    </xf>
    <xf numFmtId="0" fontId="12" fillId="0" borderId="13" xfId="0" applyFont="1" applyFill="1" applyBorder="1" applyAlignment="1">
      <alignment horizontal="center" vertical="center" wrapText="1"/>
    </xf>
    <xf numFmtId="0" fontId="12" fillId="0" borderId="13" xfId="0" applyFont="1" applyFill="1" applyBorder="1" applyAlignment="1">
      <alignment horizontal="justify" vertical="top" wrapText="1"/>
    </xf>
    <xf numFmtId="0" fontId="12" fillId="0" borderId="12" xfId="0" applyFont="1" applyFill="1" applyBorder="1" applyAlignment="1">
      <alignment vertical="center" wrapText="1"/>
    </xf>
    <xf numFmtId="0" fontId="12" fillId="0" borderId="13" xfId="0" applyFont="1" applyFill="1" applyBorder="1" applyAlignment="1">
      <alignment vertical="center" wrapText="1"/>
    </xf>
    <xf numFmtId="0" fontId="12" fillId="0" borderId="13" xfId="0" applyFont="1" applyFill="1" applyBorder="1" applyAlignment="1">
      <alignment horizontal="justify" vertical="center" wrapText="1"/>
    </xf>
    <xf numFmtId="0" fontId="12" fillId="0" borderId="14" xfId="0" applyFont="1" applyFill="1" applyBorder="1" applyAlignment="1">
      <alignment vertical="center" wrapText="1"/>
    </xf>
    <xf numFmtId="0" fontId="12" fillId="0" borderId="15" xfId="0" applyFont="1" applyFill="1" applyBorder="1" applyAlignment="1">
      <alignment vertical="center" wrapText="1"/>
    </xf>
    <xf numFmtId="8" fontId="12" fillId="0" borderId="15" xfId="0" applyNumberFormat="1" applyFont="1" applyFill="1" applyBorder="1" applyAlignment="1">
      <alignment horizontal="right" vertical="center"/>
    </xf>
    <xf numFmtId="8" fontId="12" fillId="0" borderId="15" xfId="0" applyNumberFormat="1" applyFont="1" applyFill="1" applyBorder="1" applyAlignment="1">
      <alignment vertical="center"/>
    </xf>
    <xf numFmtId="9" fontId="12" fillId="0" borderId="15" xfId="0" applyNumberFormat="1" applyFont="1" applyFill="1" applyBorder="1" applyAlignment="1">
      <alignment horizontal="center" vertical="center"/>
    </xf>
    <xf numFmtId="0" fontId="12" fillId="0" borderId="15" xfId="0" applyFont="1" applyFill="1" applyBorder="1" applyAlignment="1">
      <alignment horizontal="center" vertical="center"/>
    </xf>
    <xf numFmtId="0" fontId="12" fillId="0" borderId="15" xfId="0" applyFont="1" applyFill="1" applyBorder="1" applyAlignment="1">
      <alignment horizontal="center" vertical="center" wrapText="1"/>
    </xf>
    <xf numFmtId="0" fontId="12" fillId="0" borderId="15" xfId="0" applyFont="1" applyFill="1" applyBorder="1" applyAlignment="1">
      <alignment horizontal="justify" vertical="center" wrapText="1"/>
    </xf>
    <xf numFmtId="8" fontId="1" fillId="0" borderId="13" xfId="0" applyNumberFormat="1" applyFont="1" applyFill="1" applyBorder="1" applyAlignment="1">
      <alignment vertical="center"/>
    </xf>
    <xf numFmtId="0" fontId="8" fillId="2" borderId="7" xfId="0" applyFont="1" applyFill="1" applyBorder="1" applyAlignment="1">
      <alignment horizontal="center"/>
    </xf>
    <xf numFmtId="0" fontId="8" fillId="0" borderId="5" xfId="0" applyFont="1" applyBorder="1" applyAlignment="1">
      <alignment horizontal="center"/>
    </xf>
    <xf numFmtId="0" fontId="13" fillId="0" borderId="9" xfId="0" applyFont="1" applyBorder="1" applyAlignment="1">
      <alignment horizontal="left" wrapText="1"/>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44" fontId="5" fillId="0" borderId="5" xfId="6" applyFont="1" applyBorder="1" applyAlignment="1">
      <alignment horizontal="center" vertical="center"/>
    </xf>
    <xf numFmtId="44" fontId="5" fillId="0" borderId="8" xfId="6"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xf>
    <xf numFmtId="0" fontId="5" fillId="0" borderId="0" xfId="0" applyFont="1" applyAlignment="1">
      <alignment horizontal="center" vertical="center"/>
    </xf>
    <xf numFmtId="0" fontId="5" fillId="0" borderId="1"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0" xfId="0" applyFont="1" applyAlignment="1">
      <alignment horizontal="center" wrapText="1"/>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44" fontId="5" fillId="0" borderId="2" xfId="6" applyFont="1" applyBorder="1" applyAlignment="1">
      <alignment horizontal="center" vertical="center" wrapText="1"/>
    </xf>
    <xf numFmtId="44" fontId="5" fillId="0" borderId="5" xfId="6" applyFont="1" applyBorder="1" applyAlignment="1">
      <alignment horizontal="center" vertical="center" wrapText="1"/>
    </xf>
    <xf numFmtId="44" fontId="5" fillId="0" borderId="8" xfId="6"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cellXfs>
  <cellStyles count="7">
    <cellStyle name="Millares" xfId="1" builtinId="3"/>
    <cellStyle name="Moneda" xfId="6" builtinId="4"/>
    <cellStyle name="Moneda 2" xfId="5"/>
    <cellStyle name="Normal" xfId="0" builtinId="0"/>
    <cellStyle name="Normal 2" xfId="3"/>
    <cellStyle name="Normal 3" xfId="4"/>
    <cellStyle name="Porcentaje" xfId="2" builtinId="5"/>
  </cellStyles>
  <dxfs count="0"/>
  <tableStyles count="0" defaultTableStyle="TableStyleMedium2" defaultPivotStyle="PivotStyleLight16"/>
  <colors>
    <mruColors>
      <color rgb="FFF571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9</xdr:col>
      <xdr:colOff>1214007</xdr:colOff>
      <xdr:row>1</xdr:row>
      <xdr:rowOff>9525</xdr:rowOff>
    </xdr:from>
    <xdr:ext cx="1218406" cy="581025"/>
    <xdr:pic>
      <xdr:nvPicPr>
        <xdr:cNvPr id="2" name="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62832" y="171450"/>
          <a:ext cx="1218406" cy="581025"/>
        </a:xfrm>
        <a:prstGeom prst="rect">
          <a:avLst/>
        </a:prstGeom>
      </xdr:spPr>
    </xdr:pic>
    <xdr:clientData/>
  </xdr:oneCellAnchor>
  <xdr:twoCellAnchor editAs="oneCell">
    <xdr:from>
      <xdr:col>0</xdr:col>
      <xdr:colOff>76199</xdr:colOff>
      <xdr:row>0</xdr:row>
      <xdr:rowOff>0</xdr:rowOff>
    </xdr:from>
    <xdr:to>
      <xdr:col>1</xdr:col>
      <xdr:colOff>34636</xdr:colOff>
      <xdr:row>3</xdr:row>
      <xdr:rowOff>133240</xdr:rowOff>
    </xdr:to>
    <xdr:pic>
      <xdr:nvPicPr>
        <xdr:cNvPr id="3" name="2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199" y="0"/>
          <a:ext cx="1560369" cy="626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C11" sqref="C11"/>
    </sheetView>
  </sheetViews>
  <sheetFormatPr baseColWidth="10" defaultRowHeight="12.75" x14ac:dyDescent="0.2"/>
  <cols>
    <col min="1" max="1" width="23.42578125" style="1" customWidth="1"/>
    <col min="2" max="2" width="16.42578125" style="1" customWidth="1"/>
    <col min="3" max="3" width="14.42578125" style="1" customWidth="1"/>
    <col min="4" max="4" width="17.28515625" style="1" customWidth="1"/>
    <col min="5" max="5" width="19.140625" style="1" customWidth="1"/>
    <col min="6" max="6" width="17.140625" style="1" customWidth="1"/>
    <col min="7" max="7" width="16.140625" style="1" customWidth="1"/>
    <col min="8" max="8" width="15.7109375" style="1" customWidth="1"/>
    <col min="9" max="9" width="14.28515625" style="1" customWidth="1"/>
    <col min="10" max="16384" width="11.42578125" style="1"/>
  </cols>
  <sheetData>
    <row r="1" spans="1:9" x14ac:dyDescent="0.2">
      <c r="A1" s="14" t="s">
        <v>31</v>
      </c>
    </row>
    <row r="3" spans="1:9" ht="15" x14ac:dyDescent="0.25">
      <c r="A3" s="15" t="s">
        <v>26</v>
      </c>
      <c r="B3" s="16">
        <v>11374000</v>
      </c>
    </row>
    <row r="4" spans="1:9" ht="15" x14ac:dyDescent="0.25">
      <c r="A4" s="15" t="s">
        <v>27</v>
      </c>
      <c r="B4" s="16">
        <v>1630927.2</v>
      </c>
    </row>
    <row r="5" spans="1:9" ht="15" x14ac:dyDescent="0.25">
      <c r="A5" s="15" t="s">
        <v>28</v>
      </c>
      <c r="B5" s="16">
        <f>+B3-B4</f>
        <v>9743072.8000000007</v>
      </c>
    </row>
    <row r="6" spans="1:9" ht="15" x14ac:dyDescent="0.25">
      <c r="A6" s="15" t="s">
        <v>29</v>
      </c>
      <c r="B6" s="16">
        <v>9376665.8000000007</v>
      </c>
    </row>
    <row r="7" spans="1:9" ht="15" x14ac:dyDescent="0.25">
      <c r="A7" s="15" t="s">
        <v>30</v>
      </c>
      <c r="B7" s="16">
        <v>366407</v>
      </c>
    </row>
    <row r="9" spans="1:9" x14ac:dyDescent="0.2">
      <c r="B9" s="101" t="s">
        <v>45</v>
      </c>
      <c r="C9" s="101"/>
      <c r="D9" s="101"/>
      <c r="E9" s="100" t="s">
        <v>46</v>
      </c>
      <c r="F9" s="100"/>
      <c r="G9" s="100"/>
    </row>
    <row r="10" spans="1:9" ht="12.75" customHeight="1" x14ac:dyDescent="0.2">
      <c r="A10" s="31" t="s">
        <v>2</v>
      </c>
      <c r="B10" s="20" t="s">
        <v>43</v>
      </c>
      <c r="C10" s="20" t="s">
        <v>42</v>
      </c>
      <c r="D10" s="20" t="s">
        <v>44</v>
      </c>
      <c r="E10" s="27" t="s">
        <v>41</v>
      </c>
      <c r="F10" s="27" t="s">
        <v>42</v>
      </c>
      <c r="G10" s="27" t="s">
        <v>16</v>
      </c>
      <c r="H10" s="27" t="s">
        <v>53</v>
      </c>
      <c r="I10" s="27" t="s">
        <v>50</v>
      </c>
    </row>
    <row r="11" spans="1:9" ht="25.5" x14ac:dyDescent="0.25">
      <c r="A11" s="32" t="s">
        <v>32</v>
      </c>
      <c r="B11" s="21">
        <v>390000</v>
      </c>
      <c r="C11" s="21">
        <v>13184</v>
      </c>
      <c r="D11" s="16">
        <f>+B11+C11</f>
        <v>403184</v>
      </c>
      <c r="E11" s="17">
        <v>180000</v>
      </c>
      <c r="F11" s="17">
        <v>6084</v>
      </c>
      <c r="G11" s="18">
        <v>186084</v>
      </c>
      <c r="H11" s="21">
        <f>+'IAFF PROMANP 2015'!E16</f>
        <v>99825</v>
      </c>
      <c r="I11" s="17">
        <f>+G11-H11</f>
        <v>86259</v>
      </c>
    </row>
    <row r="12" spans="1:9" ht="25.5" x14ac:dyDescent="0.25">
      <c r="A12" s="32" t="s">
        <v>33</v>
      </c>
      <c r="B12" s="21">
        <v>400000</v>
      </c>
      <c r="C12" s="21">
        <v>13522</v>
      </c>
      <c r="D12" s="16">
        <f t="shared" ref="D12:D19" si="0">+B12+C12</f>
        <v>413522</v>
      </c>
      <c r="E12" s="17">
        <v>399720</v>
      </c>
      <c r="F12" s="17">
        <v>13512</v>
      </c>
      <c r="G12" s="18">
        <v>413232</v>
      </c>
      <c r="H12" s="21" t="e">
        <f>+'IAFF PROMANP 2015'!#REF!</f>
        <v>#REF!</v>
      </c>
      <c r="I12" s="17" t="e">
        <f t="shared" ref="I12:I19" si="1">+G12-H12</f>
        <v>#REF!</v>
      </c>
    </row>
    <row r="13" spans="1:9" ht="25.5" x14ac:dyDescent="0.25">
      <c r="A13" s="32" t="s">
        <v>34</v>
      </c>
      <c r="B13" s="22">
        <v>560000</v>
      </c>
      <c r="C13" s="22">
        <v>18931</v>
      </c>
      <c r="D13" s="23">
        <f t="shared" si="0"/>
        <v>578931</v>
      </c>
      <c r="E13" s="17">
        <v>559975</v>
      </c>
      <c r="F13" s="17">
        <v>18931</v>
      </c>
      <c r="G13" s="18">
        <v>578906</v>
      </c>
      <c r="H13" s="21" t="e">
        <f>+'IAFF PROMANP 2015'!#REF!</f>
        <v>#REF!</v>
      </c>
      <c r="I13" s="17" t="e">
        <f t="shared" si="1"/>
        <v>#REF!</v>
      </c>
    </row>
    <row r="14" spans="1:9" ht="25.5" x14ac:dyDescent="0.25">
      <c r="A14" s="32" t="s">
        <v>35</v>
      </c>
      <c r="B14" s="21">
        <v>1696665.8</v>
      </c>
      <c r="C14" s="21">
        <v>57356</v>
      </c>
      <c r="D14" s="16">
        <f t="shared" si="0"/>
        <v>1754021.8</v>
      </c>
      <c r="E14" s="17">
        <v>984000</v>
      </c>
      <c r="F14" s="17">
        <v>33264</v>
      </c>
      <c r="G14" s="18">
        <v>1017264</v>
      </c>
      <c r="H14" s="21">
        <f>+'IAFF PROMANP 2015'!E18</f>
        <v>199900</v>
      </c>
      <c r="I14" s="17">
        <f t="shared" si="1"/>
        <v>817364</v>
      </c>
    </row>
    <row r="15" spans="1:9" ht="25.5" x14ac:dyDescent="0.25">
      <c r="A15" s="32" t="s">
        <v>36</v>
      </c>
      <c r="B15" s="22">
        <v>1600000</v>
      </c>
      <c r="C15" s="22">
        <v>54088</v>
      </c>
      <c r="D15" s="23">
        <f t="shared" si="0"/>
        <v>1654088</v>
      </c>
      <c r="E15" s="17">
        <v>1907051.2</v>
      </c>
      <c r="F15" s="17">
        <v>64468</v>
      </c>
      <c r="G15" s="18">
        <v>1971519.2</v>
      </c>
      <c r="H15" s="21">
        <f>+'IAFF PROMANP 2015'!E21</f>
        <v>320000</v>
      </c>
      <c r="I15" s="17">
        <f t="shared" si="1"/>
        <v>1651519.2</v>
      </c>
    </row>
    <row r="16" spans="1:9" ht="15" x14ac:dyDescent="0.25">
      <c r="A16" s="33" t="s">
        <v>37</v>
      </c>
      <c r="B16" s="22">
        <v>3100000</v>
      </c>
      <c r="C16" s="22">
        <v>104796</v>
      </c>
      <c r="D16" s="23">
        <f>+B16+C16</f>
        <v>3204796</v>
      </c>
      <c r="E16" s="17">
        <v>2249600</v>
      </c>
      <c r="F16" s="17">
        <v>76048</v>
      </c>
      <c r="G16" s="18">
        <v>2325648</v>
      </c>
      <c r="H16" s="21">
        <f>+'IAFF PROMANP 2015'!E26</f>
        <v>297500</v>
      </c>
      <c r="I16" s="17">
        <f t="shared" si="1"/>
        <v>2028148</v>
      </c>
    </row>
    <row r="17" spans="1:9" ht="25.5" x14ac:dyDescent="0.25">
      <c r="A17" s="32" t="s">
        <v>38</v>
      </c>
      <c r="B17" s="21">
        <v>200000</v>
      </c>
      <c r="C17" s="21">
        <v>6761</v>
      </c>
      <c r="D17" s="16">
        <f t="shared" si="0"/>
        <v>206761</v>
      </c>
      <c r="E17" s="17">
        <v>200000</v>
      </c>
      <c r="F17" s="17">
        <v>6761</v>
      </c>
      <c r="G17" s="18">
        <v>206761</v>
      </c>
      <c r="H17" s="21">
        <f>+'IAFF PROMANP 2015'!E31</f>
        <v>200000</v>
      </c>
      <c r="I17" s="17">
        <f t="shared" si="1"/>
        <v>6761</v>
      </c>
    </row>
    <row r="18" spans="1:9" ht="25.5" x14ac:dyDescent="0.25">
      <c r="A18" s="32" t="s">
        <v>39</v>
      </c>
      <c r="B18" s="21">
        <v>880000</v>
      </c>
      <c r="C18" s="21">
        <v>29748</v>
      </c>
      <c r="D18" s="16">
        <f t="shared" si="0"/>
        <v>909748</v>
      </c>
      <c r="E18" s="17">
        <v>816950</v>
      </c>
      <c r="F18" s="17">
        <v>27617</v>
      </c>
      <c r="G18" s="18">
        <v>844567</v>
      </c>
      <c r="H18" s="21">
        <f>+'IAFF PROMANP 2015'!E34</f>
        <v>224750</v>
      </c>
      <c r="I18" s="17">
        <f t="shared" si="1"/>
        <v>619817</v>
      </c>
    </row>
    <row r="19" spans="1:9" ht="25.5" x14ac:dyDescent="0.25">
      <c r="A19" s="32" t="s">
        <v>40</v>
      </c>
      <c r="B19" s="21">
        <v>550000</v>
      </c>
      <c r="C19" s="21">
        <v>18593</v>
      </c>
      <c r="D19" s="16">
        <f t="shared" si="0"/>
        <v>568593</v>
      </c>
      <c r="E19" s="17">
        <v>539100</v>
      </c>
      <c r="F19" s="17">
        <v>18224</v>
      </c>
      <c r="G19" s="18">
        <v>557324</v>
      </c>
      <c r="H19" s="21" t="e">
        <f>+'IAFF PROMANP 2015'!#REF!</f>
        <v>#REF!</v>
      </c>
      <c r="I19" s="17" t="e">
        <f t="shared" si="1"/>
        <v>#REF!</v>
      </c>
    </row>
    <row r="20" spans="1:9" ht="15" x14ac:dyDescent="0.25">
      <c r="A20" s="32" t="s">
        <v>27</v>
      </c>
      <c r="B20" s="21"/>
      <c r="C20" s="21"/>
      <c r="D20" s="16"/>
      <c r="E20" s="17"/>
      <c r="F20" s="17"/>
      <c r="G20" s="16">
        <v>1630927.2</v>
      </c>
      <c r="H20" s="16">
        <v>1630927.2</v>
      </c>
      <c r="I20" s="17"/>
    </row>
    <row r="21" spans="1:9" ht="15" x14ac:dyDescent="0.25">
      <c r="A21" s="34" t="s">
        <v>16</v>
      </c>
      <c r="B21" s="26">
        <f>SUM(B11:B19)</f>
        <v>9376665.8000000007</v>
      </c>
      <c r="C21" s="26">
        <f>SUM(C11:C19)</f>
        <v>316979</v>
      </c>
      <c r="D21" s="26">
        <f>SUM(D11:D19)</f>
        <v>9693644.8000000007</v>
      </c>
      <c r="E21" s="28">
        <f>SUM(E11:E19)</f>
        <v>7836396.2000000002</v>
      </c>
      <c r="F21" s="28">
        <f>SUM(F11:F19)</f>
        <v>264909</v>
      </c>
      <c r="G21" s="28">
        <f>SUM(G11:G20)</f>
        <v>9732232.4000000004</v>
      </c>
      <c r="H21" s="28" t="e">
        <f>SUM(H11:H20)</f>
        <v>#REF!</v>
      </c>
      <c r="I21" s="28" t="e">
        <f>SUM(I11:I19)</f>
        <v>#REF!</v>
      </c>
    </row>
    <row r="23" spans="1:9" x14ac:dyDescent="0.2">
      <c r="A23" s="24" t="s">
        <v>23</v>
      </c>
      <c r="B23" s="19">
        <f>+B6-B21</f>
        <v>0</v>
      </c>
      <c r="C23" s="19">
        <f>+B7-C21</f>
        <v>49428</v>
      </c>
      <c r="D23" s="19">
        <f>SUM(B23:C23)</f>
        <v>49428</v>
      </c>
      <c r="E23" s="25">
        <f>+B6-E21</f>
        <v>1540269.6000000006</v>
      </c>
      <c r="F23" s="25">
        <f>+B7-F21</f>
        <v>101498</v>
      </c>
      <c r="G23" s="25">
        <f>SUM(E23:F23)</f>
        <v>1641767.6000000006</v>
      </c>
    </row>
    <row r="28" spans="1:9" ht="38.25" x14ac:dyDescent="0.2">
      <c r="B28" s="37" t="s">
        <v>47</v>
      </c>
      <c r="C28" s="37" t="s">
        <v>48</v>
      </c>
      <c r="D28" s="37" t="s">
        <v>49</v>
      </c>
      <c r="E28" s="37" t="s">
        <v>50</v>
      </c>
      <c r="F28" s="37" t="s">
        <v>51</v>
      </c>
    </row>
    <row r="29" spans="1:9" x14ac:dyDescent="0.2">
      <c r="A29" s="30" t="s">
        <v>52</v>
      </c>
      <c r="B29" s="35">
        <v>11374000</v>
      </c>
      <c r="C29" s="35">
        <v>11374000</v>
      </c>
      <c r="D29" s="35" t="e">
        <f>+H21</f>
        <v>#REF!</v>
      </c>
      <c r="E29" s="35" t="e">
        <f>+I21</f>
        <v>#REF!</v>
      </c>
      <c r="F29" s="35" t="e">
        <f>+C29-D29-E29</f>
        <v>#REF!</v>
      </c>
    </row>
    <row r="30" spans="1:9" ht="13.5" x14ac:dyDescent="0.25">
      <c r="A30" s="30" t="s">
        <v>54</v>
      </c>
      <c r="B30" s="35">
        <v>11374000</v>
      </c>
      <c r="C30" s="35">
        <v>11374000</v>
      </c>
      <c r="D30" s="36">
        <v>4364908.9800000004</v>
      </c>
      <c r="E30" s="29">
        <f>+C30-D30-F30</f>
        <v>5367323.42</v>
      </c>
      <c r="F30" s="35">
        <v>1641767.6</v>
      </c>
    </row>
  </sheetData>
  <mergeCells count="2">
    <mergeCell ref="E9:G9"/>
    <mergeCell ref="B9:D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tabSelected="1" view="pageBreakPreview" zoomScaleNormal="100" zoomScaleSheetLayoutView="100" workbookViewId="0">
      <selection activeCell="A8" sqref="A8:B8"/>
    </sheetView>
  </sheetViews>
  <sheetFormatPr baseColWidth="10" defaultRowHeight="12.75" x14ac:dyDescent="0.2"/>
  <cols>
    <col min="1" max="1" width="24" style="67" customWidth="1"/>
    <col min="2" max="2" width="19.85546875" style="8" customWidth="1"/>
    <col min="3" max="3" width="26.28515625" style="2" customWidth="1"/>
    <col min="4" max="4" width="16.28515625" style="44" customWidth="1"/>
    <col min="5" max="5" width="14.42578125" style="44" customWidth="1"/>
    <col min="6" max="7" width="9.42578125" style="9" customWidth="1"/>
    <col min="8" max="8" width="8.85546875" style="9" customWidth="1"/>
    <col min="9" max="9" width="16.140625" style="9" customWidth="1"/>
    <col min="10" max="10" width="42.85546875" style="2" customWidth="1"/>
    <col min="11" max="16384" width="11.42578125" style="2"/>
  </cols>
  <sheetData>
    <row r="1" spans="1:10" x14ac:dyDescent="0.2">
      <c r="A1" s="109" t="s">
        <v>0</v>
      </c>
      <c r="B1" s="109"/>
      <c r="C1" s="109"/>
      <c r="D1" s="110"/>
      <c r="E1" s="110"/>
      <c r="F1" s="110"/>
      <c r="G1" s="110"/>
      <c r="H1" s="110"/>
      <c r="I1" s="110"/>
      <c r="J1" s="109"/>
    </row>
    <row r="2" spans="1:10" x14ac:dyDescent="0.2">
      <c r="A2" s="109" t="s">
        <v>1</v>
      </c>
      <c r="B2" s="109"/>
      <c r="C2" s="109"/>
      <c r="D2" s="110"/>
      <c r="E2" s="110"/>
      <c r="F2" s="110"/>
      <c r="G2" s="110"/>
      <c r="H2" s="110"/>
      <c r="I2" s="110"/>
      <c r="J2" s="109"/>
    </row>
    <row r="3" spans="1:10" x14ac:dyDescent="0.2">
      <c r="A3" s="109" t="s">
        <v>55</v>
      </c>
      <c r="B3" s="109"/>
      <c r="C3" s="109"/>
      <c r="D3" s="110"/>
      <c r="E3" s="110"/>
      <c r="F3" s="110"/>
      <c r="G3" s="110"/>
      <c r="H3" s="110"/>
      <c r="I3" s="110"/>
      <c r="J3" s="109"/>
    </row>
    <row r="4" spans="1:10" x14ac:dyDescent="0.2">
      <c r="A4" s="114" t="s">
        <v>65</v>
      </c>
      <c r="B4" s="114"/>
      <c r="C4" s="114"/>
      <c r="D4" s="115"/>
      <c r="E4" s="115"/>
      <c r="F4" s="115"/>
      <c r="G4" s="115"/>
      <c r="H4" s="115"/>
      <c r="I4" s="115"/>
      <c r="J4" s="114"/>
    </row>
    <row r="5" spans="1:10" x14ac:dyDescent="0.2">
      <c r="A5" s="114" t="s">
        <v>56</v>
      </c>
      <c r="B5" s="114"/>
      <c r="C5" s="114"/>
      <c r="D5" s="114"/>
      <c r="E5" s="114"/>
      <c r="F5" s="114"/>
      <c r="G5" s="114"/>
      <c r="H5" s="114"/>
      <c r="I5" s="114"/>
      <c r="J5" s="114"/>
    </row>
    <row r="6" spans="1:10" x14ac:dyDescent="0.2">
      <c r="A6" s="109" t="s">
        <v>24</v>
      </c>
      <c r="B6" s="109"/>
      <c r="C6" s="109"/>
      <c r="D6" s="110"/>
      <c r="E6" s="110"/>
      <c r="F6" s="110"/>
      <c r="G6" s="110"/>
      <c r="H6" s="110"/>
      <c r="I6" s="110"/>
      <c r="J6" s="109"/>
    </row>
    <row r="7" spans="1:10" x14ac:dyDescent="0.2">
      <c r="A7" s="65"/>
      <c r="B7" s="10"/>
      <c r="C7" s="10"/>
      <c r="D7" s="43"/>
      <c r="E7" s="43"/>
      <c r="F7" s="11"/>
      <c r="G7" s="11"/>
      <c r="H7" s="11"/>
      <c r="I7" s="11"/>
      <c r="J7" s="10"/>
    </row>
    <row r="8" spans="1:10" ht="15.75" thickBot="1" x14ac:dyDescent="0.3">
      <c r="A8" s="102" t="s">
        <v>66</v>
      </c>
      <c r="B8" s="102"/>
      <c r="H8" s="11"/>
    </row>
    <row r="9" spans="1:10" ht="13.5" customHeight="1" thickTop="1" x14ac:dyDescent="0.2">
      <c r="A9" s="111" t="s">
        <v>3</v>
      </c>
      <c r="B9" s="116" t="s">
        <v>4</v>
      </c>
      <c r="C9" s="116" t="s">
        <v>5</v>
      </c>
      <c r="D9" s="117" t="s">
        <v>6</v>
      </c>
      <c r="E9" s="116" t="s">
        <v>7</v>
      </c>
      <c r="F9" s="116"/>
      <c r="G9" s="116"/>
      <c r="H9" s="116" t="s">
        <v>8</v>
      </c>
      <c r="I9" s="116"/>
      <c r="J9" s="120" t="s">
        <v>9</v>
      </c>
    </row>
    <row r="10" spans="1:10" s="3" customFormat="1" x14ac:dyDescent="0.2">
      <c r="A10" s="112"/>
      <c r="B10" s="103"/>
      <c r="C10" s="103"/>
      <c r="D10" s="118"/>
      <c r="E10" s="103"/>
      <c r="F10" s="103"/>
      <c r="G10" s="103"/>
      <c r="H10" s="103"/>
      <c r="I10" s="103"/>
      <c r="J10" s="121"/>
    </row>
    <row r="11" spans="1:10" x14ac:dyDescent="0.2">
      <c r="A11" s="112"/>
      <c r="B11" s="103"/>
      <c r="C11" s="103"/>
      <c r="D11" s="118"/>
      <c r="E11" s="107" t="s">
        <v>10</v>
      </c>
      <c r="F11" s="107"/>
      <c r="G11" s="103" t="s">
        <v>11</v>
      </c>
      <c r="H11" s="103"/>
      <c r="I11" s="103"/>
      <c r="J11" s="121"/>
    </row>
    <row r="12" spans="1:10" x14ac:dyDescent="0.2">
      <c r="A12" s="112"/>
      <c r="B12" s="103"/>
      <c r="C12" s="103"/>
      <c r="D12" s="118"/>
      <c r="E12" s="105" t="s">
        <v>12</v>
      </c>
      <c r="F12" s="107" t="s">
        <v>13</v>
      </c>
      <c r="G12" s="103"/>
      <c r="H12" s="103" t="s">
        <v>14</v>
      </c>
      <c r="I12" s="103" t="s">
        <v>15</v>
      </c>
      <c r="J12" s="121"/>
    </row>
    <row r="13" spans="1:10" x14ac:dyDescent="0.2">
      <c r="A13" s="112"/>
      <c r="B13" s="103"/>
      <c r="C13" s="103"/>
      <c r="D13" s="118"/>
      <c r="E13" s="105"/>
      <c r="F13" s="107"/>
      <c r="G13" s="103"/>
      <c r="H13" s="103"/>
      <c r="I13" s="103"/>
      <c r="J13" s="121"/>
    </row>
    <row r="14" spans="1:10" x14ac:dyDescent="0.2">
      <c r="A14" s="113"/>
      <c r="B14" s="104"/>
      <c r="C14" s="104"/>
      <c r="D14" s="119"/>
      <c r="E14" s="106"/>
      <c r="F14" s="108"/>
      <c r="G14" s="104"/>
      <c r="H14" s="104"/>
      <c r="I14" s="104"/>
      <c r="J14" s="122"/>
    </row>
    <row r="15" spans="1:10" x14ac:dyDescent="0.2">
      <c r="A15" s="66"/>
      <c r="B15" s="4"/>
      <c r="C15" s="5" t="s">
        <v>16</v>
      </c>
      <c r="D15" s="45">
        <f>+D16+D18+D21+D26+D31+D34+D37</f>
        <v>2882350</v>
      </c>
      <c r="E15" s="45">
        <f>+E16+E18+E21+E26+E31+E34+E37</f>
        <v>1441175</v>
      </c>
      <c r="F15" s="6"/>
      <c r="G15" s="6"/>
      <c r="H15" s="4"/>
      <c r="I15" s="4"/>
      <c r="J15" s="4"/>
    </row>
    <row r="16" spans="1:10" ht="12" customHeight="1" x14ac:dyDescent="0.2">
      <c r="A16" s="7" t="s">
        <v>25</v>
      </c>
      <c r="B16" s="7"/>
      <c r="C16" s="7"/>
      <c r="D16" s="46">
        <f>SUM(D17)</f>
        <v>199650</v>
      </c>
      <c r="E16" s="46">
        <f>SUM(E17)</f>
        <v>99825</v>
      </c>
      <c r="F16" s="7"/>
      <c r="G16" s="7"/>
      <c r="H16" s="7"/>
      <c r="I16" s="7"/>
      <c r="J16" s="7"/>
    </row>
    <row r="17" spans="1:11" ht="76.5" x14ac:dyDescent="0.2">
      <c r="A17" s="69" t="s">
        <v>111</v>
      </c>
      <c r="B17" s="70" t="s">
        <v>112</v>
      </c>
      <c r="C17" s="71" t="s">
        <v>113</v>
      </c>
      <c r="D17" s="72">
        <v>199650</v>
      </c>
      <c r="E17" s="72">
        <v>99825</v>
      </c>
      <c r="F17" s="58">
        <v>0.5</v>
      </c>
      <c r="G17" s="58">
        <v>0.5</v>
      </c>
      <c r="H17" s="59">
        <v>1</v>
      </c>
      <c r="I17" s="73" t="s">
        <v>77</v>
      </c>
      <c r="J17" s="74" t="s">
        <v>114</v>
      </c>
      <c r="K17" s="13"/>
    </row>
    <row r="18" spans="1:11" x14ac:dyDescent="0.2">
      <c r="A18" s="7" t="s">
        <v>17</v>
      </c>
      <c r="B18" s="7"/>
      <c r="C18" s="7"/>
      <c r="D18" s="46">
        <f>SUM(D19:D20)</f>
        <v>399800</v>
      </c>
      <c r="E18" s="46">
        <f>SUM(E19:E20)</f>
        <v>199900</v>
      </c>
      <c r="F18" s="7"/>
      <c r="G18" s="7"/>
      <c r="H18" s="7"/>
      <c r="I18" s="7"/>
      <c r="J18" s="55"/>
      <c r="K18" s="13"/>
    </row>
    <row r="19" spans="1:11" ht="51" x14ac:dyDescent="0.2">
      <c r="A19" s="75" t="s">
        <v>102</v>
      </c>
      <c r="B19" s="70" t="s">
        <v>103</v>
      </c>
      <c r="C19" s="71" t="s">
        <v>104</v>
      </c>
      <c r="D19" s="68">
        <v>149800</v>
      </c>
      <c r="E19" s="72">
        <v>74900</v>
      </c>
      <c r="F19" s="58">
        <v>0.5</v>
      </c>
      <c r="G19" s="58">
        <v>0.5</v>
      </c>
      <c r="H19" s="59">
        <v>1</v>
      </c>
      <c r="I19" s="73" t="s">
        <v>105</v>
      </c>
      <c r="J19" s="74" t="s">
        <v>106</v>
      </c>
      <c r="K19" s="13"/>
    </row>
    <row r="20" spans="1:11" ht="45" x14ac:dyDescent="0.2">
      <c r="A20" s="76" t="s">
        <v>107</v>
      </c>
      <c r="B20" s="70" t="s">
        <v>108</v>
      </c>
      <c r="C20" s="71" t="s">
        <v>109</v>
      </c>
      <c r="D20" s="68">
        <v>250000</v>
      </c>
      <c r="E20" s="72">
        <v>125000</v>
      </c>
      <c r="F20" s="58">
        <v>0.5</v>
      </c>
      <c r="G20" s="58">
        <v>0.15</v>
      </c>
      <c r="H20" s="59">
        <v>1</v>
      </c>
      <c r="I20" s="73" t="s">
        <v>75</v>
      </c>
      <c r="J20" s="74" t="s">
        <v>110</v>
      </c>
      <c r="K20" s="13"/>
    </row>
    <row r="21" spans="1:11" x14ac:dyDescent="0.2">
      <c r="A21" s="7" t="s">
        <v>18</v>
      </c>
      <c r="B21" s="7"/>
      <c r="C21" s="7"/>
      <c r="D21" s="46">
        <f>SUM(D22:D25)</f>
        <v>640000</v>
      </c>
      <c r="E21" s="46">
        <f>SUM(E22:E25)</f>
        <v>320000</v>
      </c>
      <c r="F21" s="7"/>
      <c r="G21" s="7"/>
      <c r="H21" s="7"/>
      <c r="I21" s="7"/>
      <c r="J21" s="55"/>
      <c r="K21" s="13"/>
    </row>
    <row r="22" spans="1:11" ht="60" x14ac:dyDescent="0.2">
      <c r="A22" s="76" t="s">
        <v>59</v>
      </c>
      <c r="B22" s="77" t="s">
        <v>91</v>
      </c>
      <c r="C22" s="77" t="s">
        <v>92</v>
      </c>
      <c r="D22" s="68">
        <v>150000</v>
      </c>
      <c r="E22" s="78">
        <v>75000</v>
      </c>
      <c r="F22" s="58">
        <v>0.5</v>
      </c>
      <c r="G22" s="58">
        <v>0</v>
      </c>
      <c r="H22" s="59">
        <v>1</v>
      </c>
      <c r="I22" s="73" t="s">
        <v>75</v>
      </c>
      <c r="J22" s="74" t="s">
        <v>93</v>
      </c>
      <c r="K22" s="13"/>
    </row>
    <row r="23" spans="1:11" ht="60" x14ac:dyDescent="0.2">
      <c r="A23" s="76" t="s">
        <v>59</v>
      </c>
      <c r="B23" s="77" t="s">
        <v>94</v>
      </c>
      <c r="C23" s="77" t="s">
        <v>95</v>
      </c>
      <c r="D23" s="68">
        <v>150000</v>
      </c>
      <c r="E23" s="78">
        <v>75000</v>
      </c>
      <c r="F23" s="58">
        <v>0.5</v>
      </c>
      <c r="G23" s="58">
        <v>0</v>
      </c>
      <c r="H23" s="59">
        <v>1</v>
      </c>
      <c r="I23" s="73" t="s">
        <v>75</v>
      </c>
      <c r="J23" s="74" t="s">
        <v>93</v>
      </c>
      <c r="K23" s="13"/>
    </row>
    <row r="24" spans="1:11" ht="63.75" x14ac:dyDescent="0.2">
      <c r="A24" s="76" t="s">
        <v>96</v>
      </c>
      <c r="B24" s="77" t="s">
        <v>97</v>
      </c>
      <c r="C24" s="77" t="s">
        <v>98</v>
      </c>
      <c r="D24" s="68">
        <v>190000</v>
      </c>
      <c r="E24" s="78">
        <v>95000</v>
      </c>
      <c r="F24" s="58">
        <v>0.5</v>
      </c>
      <c r="G24" s="58">
        <v>0.3</v>
      </c>
      <c r="H24" s="59">
        <v>1</v>
      </c>
      <c r="I24" s="73" t="s">
        <v>75</v>
      </c>
      <c r="J24" s="74" t="s">
        <v>99</v>
      </c>
      <c r="K24" s="13"/>
    </row>
    <row r="25" spans="1:11" ht="60" x14ac:dyDescent="0.2">
      <c r="A25" s="76" t="s">
        <v>59</v>
      </c>
      <c r="B25" s="77" t="s">
        <v>100</v>
      </c>
      <c r="C25" s="77" t="s">
        <v>101</v>
      </c>
      <c r="D25" s="68">
        <v>150000</v>
      </c>
      <c r="E25" s="78">
        <v>75000</v>
      </c>
      <c r="F25" s="58">
        <v>0.5</v>
      </c>
      <c r="G25" s="58">
        <v>0</v>
      </c>
      <c r="H25" s="59">
        <v>1</v>
      </c>
      <c r="I25" s="73" t="s">
        <v>75</v>
      </c>
      <c r="J25" s="74" t="s">
        <v>93</v>
      </c>
      <c r="K25" s="13"/>
    </row>
    <row r="26" spans="1:11" x14ac:dyDescent="0.2">
      <c r="A26" s="7" t="s">
        <v>19</v>
      </c>
      <c r="B26" s="7"/>
      <c r="C26" s="7"/>
      <c r="D26" s="46">
        <f>SUM(D27:D29)</f>
        <v>595000</v>
      </c>
      <c r="E26" s="46">
        <f>SUM(E27:E29)</f>
        <v>297500</v>
      </c>
      <c r="F26" s="7"/>
      <c r="G26" s="7"/>
      <c r="H26" s="7"/>
      <c r="I26" s="7"/>
      <c r="J26" s="55"/>
      <c r="K26" s="13"/>
    </row>
    <row r="27" spans="1:11" ht="140.25" x14ac:dyDescent="0.2">
      <c r="A27" s="69" t="s">
        <v>59</v>
      </c>
      <c r="B27" s="70" t="s">
        <v>82</v>
      </c>
      <c r="C27" s="71" t="s">
        <v>83</v>
      </c>
      <c r="D27" s="68">
        <v>200000</v>
      </c>
      <c r="E27" s="78">
        <v>100000</v>
      </c>
      <c r="F27" s="58">
        <v>0.5</v>
      </c>
      <c r="G27" s="58">
        <v>0.3</v>
      </c>
      <c r="H27" s="59">
        <v>1</v>
      </c>
      <c r="I27" s="73" t="s">
        <v>84</v>
      </c>
      <c r="J27" s="79" t="s">
        <v>67</v>
      </c>
      <c r="K27" s="13"/>
    </row>
    <row r="28" spans="1:11" ht="114.75" x14ac:dyDescent="0.2">
      <c r="A28" s="76" t="s">
        <v>85</v>
      </c>
      <c r="B28" s="70" t="s">
        <v>86</v>
      </c>
      <c r="C28" s="71" t="s">
        <v>87</v>
      </c>
      <c r="D28" s="68">
        <v>195000</v>
      </c>
      <c r="E28" s="78">
        <v>97500</v>
      </c>
      <c r="F28" s="58">
        <v>0.5</v>
      </c>
      <c r="G28" s="58">
        <v>0.3</v>
      </c>
      <c r="H28" s="59">
        <v>1</v>
      </c>
      <c r="I28" s="73" t="s">
        <v>88</v>
      </c>
      <c r="J28" s="79" t="s">
        <v>68</v>
      </c>
      <c r="K28" s="13"/>
    </row>
    <row r="29" spans="1:11" ht="127.5" x14ac:dyDescent="0.2">
      <c r="A29" s="69" t="s">
        <v>59</v>
      </c>
      <c r="B29" s="70" t="s">
        <v>89</v>
      </c>
      <c r="C29" s="71" t="s">
        <v>90</v>
      </c>
      <c r="D29" s="68">
        <v>200000</v>
      </c>
      <c r="E29" s="78">
        <v>100000</v>
      </c>
      <c r="F29" s="58">
        <v>0.5</v>
      </c>
      <c r="G29" s="58">
        <v>0.3</v>
      </c>
      <c r="H29" s="59">
        <v>1</v>
      </c>
      <c r="I29" s="73" t="s">
        <v>88</v>
      </c>
      <c r="J29" s="79" t="s">
        <v>69</v>
      </c>
      <c r="K29" s="13"/>
    </row>
    <row r="30" spans="1:11" x14ac:dyDescent="0.2">
      <c r="A30" s="48"/>
      <c r="B30" s="49"/>
      <c r="C30" s="49"/>
      <c r="D30" s="60"/>
      <c r="E30" s="61"/>
      <c r="F30" s="62"/>
      <c r="G30" s="63"/>
      <c r="H30" s="64"/>
      <c r="I30" s="54"/>
      <c r="J30" s="56"/>
      <c r="K30" s="13"/>
    </row>
    <row r="31" spans="1:11" ht="13.5" thickBot="1" x14ac:dyDescent="0.25">
      <c r="A31" s="7" t="s">
        <v>20</v>
      </c>
      <c r="B31" s="7"/>
      <c r="C31" s="7"/>
      <c r="D31" s="46">
        <f>SUM(D32)</f>
        <v>400000</v>
      </c>
      <c r="E31" s="46">
        <f>SUM(E32)</f>
        <v>200000</v>
      </c>
      <c r="F31" s="7"/>
      <c r="G31" s="7"/>
      <c r="H31" s="7"/>
      <c r="I31" s="7"/>
      <c r="J31" s="55"/>
      <c r="K31" s="13"/>
    </row>
    <row r="32" spans="1:11" ht="283.5" customHeight="1" thickBot="1" x14ac:dyDescent="0.25">
      <c r="A32" s="80" t="s">
        <v>79</v>
      </c>
      <c r="B32" s="81" t="s">
        <v>80</v>
      </c>
      <c r="C32" s="82" t="s">
        <v>81</v>
      </c>
      <c r="D32" s="83">
        <v>400000</v>
      </c>
      <c r="E32" s="83">
        <v>200000</v>
      </c>
      <c r="F32" s="84">
        <v>0.5</v>
      </c>
      <c r="G32" s="84">
        <v>0.6</v>
      </c>
      <c r="H32" s="85">
        <v>1</v>
      </c>
      <c r="I32" s="86" t="s">
        <v>75</v>
      </c>
      <c r="J32" s="87" t="s">
        <v>115</v>
      </c>
      <c r="K32" s="13"/>
    </row>
    <row r="33" spans="1:13" x14ac:dyDescent="0.2">
      <c r="A33" s="48"/>
      <c r="B33" s="49"/>
      <c r="C33" s="49"/>
      <c r="D33" s="50"/>
      <c r="E33" s="51"/>
      <c r="F33" s="52"/>
      <c r="G33" s="53"/>
      <c r="H33" s="54"/>
      <c r="I33" s="54"/>
      <c r="J33" s="56"/>
      <c r="K33" s="13"/>
    </row>
    <row r="34" spans="1:13" ht="13.5" thickBot="1" x14ac:dyDescent="0.25">
      <c r="A34" s="7" t="s">
        <v>21</v>
      </c>
      <c r="B34" s="7"/>
      <c r="C34" s="7"/>
      <c r="D34" s="46">
        <f>SUM(D35:D36)</f>
        <v>449500</v>
      </c>
      <c r="E34" s="46">
        <f>SUM(E35:E36)</f>
        <v>224750</v>
      </c>
      <c r="F34" s="7"/>
      <c r="G34" s="7"/>
      <c r="H34" s="7"/>
      <c r="I34" s="7"/>
      <c r="J34" s="55"/>
      <c r="K34" s="13"/>
    </row>
    <row r="35" spans="1:13" ht="77.25" customHeight="1" thickBot="1" x14ac:dyDescent="0.25">
      <c r="A35" s="88" t="s">
        <v>58</v>
      </c>
      <c r="B35" s="89" t="s">
        <v>61</v>
      </c>
      <c r="C35" s="89" t="s">
        <v>62</v>
      </c>
      <c r="D35" s="83">
        <v>249500</v>
      </c>
      <c r="E35" s="83">
        <v>124750</v>
      </c>
      <c r="F35" s="84">
        <v>0.5</v>
      </c>
      <c r="G35" s="84">
        <v>0.4</v>
      </c>
      <c r="H35" s="85">
        <v>1</v>
      </c>
      <c r="I35" s="86" t="s">
        <v>75</v>
      </c>
      <c r="J35" s="90" t="s">
        <v>76</v>
      </c>
      <c r="K35" s="13"/>
      <c r="L35" s="12"/>
    </row>
    <row r="36" spans="1:13" ht="77.25" thickBot="1" x14ac:dyDescent="0.25">
      <c r="A36" s="91" t="s">
        <v>60</v>
      </c>
      <c r="B36" s="92" t="s">
        <v>63</v>
      </c>
      <c r="C36" s="92" t="s">
        <v>64</v>
      </c>
      <c r="D36" s="93">
        <v>200000</v>
      </c>
      <c r="E36" s="94">
        <v>100000</v>
      </c>
      <c r="F36" s="95">
        <v>0.5</v>
      </c>
      <c r="G36" s="95">
        <v>0.5</v>
      </c>
      <c r="H36" s="96">
        <v>1</v>
      </c>
      <c r="I36" s="97" t="s">
        <v>77</v>
      </c>
      <c r="J36" s="98" t="s">
        <v>78</v>
      </c>
      <c r="K36" s="13"/>
      <c r="L36" s="12"/>
      <c r="M36" s="13"/>
    </row>
    <row r="37" spans="1:13" x14ac:dyDescent="0.2">
      <c r="A37" s="7" t="s">
        <v>57</v>
      </c>
      <c r="B37" s="7"/>
      <c r="C37" s="7"/>
      <c r="D37" s="46">
        <f>+D38</f>
        <v>198400</v>
      </c>
      <c r="E37" s="46">
        <f>+E38</f>
        <v>99200</v>
      </c>
      <c r="F37" s="7"/>
      <c r="G37" s="7"/>
      <c r="H37" s="7"/>
      <c r="I37" s="7"/>
      <c r="J37" s="55"/>
      <c r="K37" s="13"/>
    </row>
    <row r="38" spans="1:13" ht="13.5" thickBot="1" x14ac:dyDescent="0.25">
      <c r="A38" s="38" t="s">
        <v>22</v>
      </c>
      <c r="B38" s="39"/>
      <c r="C38" s="39"/>
      <c r="D38" s="47">
        <f>SUM(D39)</f>
        <v>198400</v>
      </c>
      <c r="E38" s="47">
        <f>SUM(E39)</f>
        <v>99200</v>
      </c>
      <c r="F38" s="42"/>
      <c r="G38" s="40"/>
      <c r="H38" s="41"/>
      <c r="I38" s="41"/>
      <c r="J38" s="57"/>
      <c r="K38" s="13"/>
    </row>
    <row r="39" spans="1:13" ht="268.5" thickBot="1" x14ac:dyDescent="0.25">
      <c r="A39" s="80" t="s">
        <v>70</v>
      </c>
      <c r="B39" s="81" t="s">
        <v>71</v>
      </c>
      <c r="C39" s="82" t="s">
        <v>72</v>
      </c>
      <c r="D39" s="83">
        <v>198400</v>
      </c>
      <c r="E39" s="99">
        <v>99200</v>
      </c>
      <c r="F39" s="84">
        <v>0.5</v>
      </c>
      <c r="G39" s="84">
        <v>0.3</v>
      </c>
      <c r="H39" s="85">
        <v>1</v>
      </c>
      <c r="I39" s="86" t="s">
        <v>73</v>
      </c>
      <c r="J39" s="90" t="s">
        <v>74</v>
      </c>
      <c r="K39" s="13"/>
    </row>
  </sheetData>
  <mergeCells count="20">
    <mergeCell ref="H9:I11"/>
    <mergeCell ref="J9:J14"/>
    <mergeCell ref="A5:J5"/>
    <mergeCell ref="E11:F11"/>
    <mergeCell ref="A8:B8"/>
    <mergeCell ref="G11:G14"/>
    <mergeCell ref="E12:E14"/>
    <mergeCell ref="F12:F14"/>
    <mergeCell ref="A1:J1"/>
    <mergeCell ref="A2:J2"/>
    <mergeCell ref="A3:J3"/>
    <mergeCell ref="A6:J6"/>
    <mergeCell ref="A9:A14"/>
    <mergeCell ref="H12:H14"/>
    <mergeCell ref="I12:I14"/>
    <mergeCell ref="A4:J4"/>
    <mergeCell ref="B9:B14"/>
    <mergeCell ref="C9:C14"/>
    <mergeCell ref="D9:D14"/>
    <mergeCell ref="E9:G10"/>
  </mergeCells>
  <printOptions horizontalCentered="1"/>
  <pageMargins left="0.11811023622047245" right="0.11811023622047245" top="0.35433070866141736" bottom="0.35433070866141736" header="0.31496062992125984" footer="0.31496062992125984"/>
  <pageSetup scale="70" orientation="landscape" r:id="rId1"/>
  <rowBreaks count="1" manualBreakCount="1">
    <brk id="25"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RESUMEN-CUADRO</vt:lpstr>
      <vt:lpstr>IAFF PROMANP 2015</vt:lpstr>
      <vt:lpstr>'IAFF PROMANP 2015'!Área_de_impresión</vt:lpstr>
      <vt:lpstr>'IAFF PROMANP 2015'!Títulos_a_imprimir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Angel Lara Villa</dc:creator>
  <cp:lastModifiedBy>Caleb Nuñez Pereda</cp:lastModifiedBy>
  <cp:lastPrinted>2016-11-23T01:33:03Z</cp:lastPrinted>
  <dcterms:created xsi:type="dcterms:W3CDTF">2015-01-13T17:42:23Z</dcterms:created>
  <dcterms:modified xsi:type="dcterms:W3CDTF">2016-11-24T01:30:55Z</dcterms:modified>
</cp:coreProperties>
</file>