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165" windowWidth="25230" windowHeight="6225" firstSheet="1" activeTab="1"/>
  </bookViews>
  <sheets>
    <sheet name="RESUMEN-CUADRO" sheetId="5" r:id="rId1"/>
    <sheet name="IAFF PROMANP 2015" sheetId="4" r:id="rId2"/>
  </sheets>
  <definedNames>
    <definedName name="_xlnm._FilterDatabase" localSheetId="1" hidden="1">'IAFF PROMANP 2015'!$A$14:$J$88</definedName>
    <definedName name="_xlnm.Print_Area" localSheetId="1">'IAFF PROMANP 2015'!$A$1:$J$85</definedName>
    <definedName name="_xlnm.Print_Titles" localSheetId="1">'IAFF PROMANP 2015'!$8:$13</definedName>
  </definedNames>
  <calcPr calcId="145621"/>
</workbook>
</file>

<file path=xl/calcChain.xml><?xml version="1.0" encoding="utf-8"?>
<calcChain xmlns="http://schemas.openxmlformats.org/spreadsheetml/2006/main">
  <c r="E48" i="4" l="1"/>
  <c r="E45" i="4" s="1"/>
  <c r="F77" i="4" l="1"/>
  <c r="F76" i="4"/>
  <c r="F62" i="4" l="1"/>
  <c r="F61" i="4"/>
  <c r="F39" i="4" l="1"/>
  <c r="F40" i="4"/>
  <c r="F57" i="4" l="1"/>
  <c r="F58" i="4"/>
  <c r="F59" i="4"/>
  <c r="F60" i="4"/>
  <c r="F56" i="4"/>
  <c r="F50" i="4" l="1"/>
  <c r="F47" i="4"/>
  <c r="F46" i="4"/>
  <c r="F24" i="4" l="1"/>
  <c r="F83" i="4"/>
  <c r="F30" i="4" l="1"/>
  <c r="F31" i="4"/>
  <c r="F32" i="4"/>
  <c r="F18" i="4" l="1"/>
  <c r="F17" i="4"/>
  <c r="E30" i="5" l="1"/>
  <c r="G21" i="5" l="1"/>
  <c r="C21" i="5" l="1"/>
  <c r="C23" i="5" s="1"/>
  <c r="B21" i="5"/>
  <c r="B23" i="5" s="1"/>
  <c r="D19" i="5"/>
  <c r="D18" i="5"/>
  <c r="D17" i="5"/>
  <c r="D16" i="5"/>
  <c r="D15" i="5"/>
  <c r="D14" i="5"/>
  <c r="D13" i="5"/>
  <c r="D21" i="5" s="1"/>
  <c r="D12" i="5"/>
  <c r="D11" i="5"/>
  <c r="F21" i="5"/>
  <c r="F23" i="5" s="1"/>
  <c r="E21" i="5"/>
  <c r="E23" i="5" s="1"/>
  <c r="G23" i="5" s="1"/>
  <c r="B5" i="5"/>
  <c r="D23" i="5" l="1"/>
  <c r="F74" i="4"/>
  <c r="F75" i="4" l="1"/>
  <c r="F68" i="4"/>
  <c r="F38" i="4"/>
  <c r="F49" i="4"/>
  <c r="F48" i="4"/>
  <c r="F84" i="4" l="1"/>
  <c r="F85" i="4"/>
  <c r="D45" i="4"/>
  <c r="D29" i="4" l="1"/>
  <c r="D28" i="4" l="1"/>
  <c r="E16" i="4"/>
  <c r="E23" i="4"/>
  <c r="E29" i="4"/>
  <c r="E37" i="4"/>
  <c r="E55" i="4"/>
  <c r="E67" i="4"/>
  <c r="E73" i="4"/>
  <c r="E82" i="4"/>
  <c r="F29" i="4" l="1"/>
  <c r="F45" i="4"/>
  <c r="E15" i="4"/>
  <c r="D16" i="4"/>
  <c r="F16" i="4" l="1"/>
  <c r="H11" i="5"/>
  <c r="I11" i="5" s="1"/>
  <c r="D15" i="4"/>
  <c r="F15" i="4" l="1"/>
  <c r="E81" i="4"/>
  <c r="D82" i="4"/>
  <c r="E72" i="4"/>
  <c r="D73" i="4"/>
  <c r="E66" i="4"/>
  <c r="D67" i="4"/>
  <c r="E54" i="4"/>
  <c r="D55" i="4"/>
  <c r="E44" i="4"/>
  <c r="D44" i="4"/>
  <c r="E36" i="4"/>
  <c r="D37" i="4"/>
  <c r="E28" i="4"/>
  <c r="E22" i="4"/>
  <c r="D23" i="4"/>
  <c r="E14" i="4" l="1"/>
  <c r="F23" i="4"/>
  <c r="D36" i="4"/>
  <c r="F36" i="4" s="1"/>
  <c r="F37" i="4"/>
  <c r="D54" i="4"/>
  <c r="F54" i="4" s="1"/>
  <c r="F55" i="4"/>
  <c r="D72" i="4"/>
  <c r="F73" i="4"/>
  <c r="H14" i="5"/>
  <c r="I14" i="5" s="1"/>
  <c r="H16" i="5"/>
  <c r="I16" i="5" s="1"/>
  <c r="H18" i="5"/>
  <c r="I18" i="5" s="1"/>
  <c r="D66" i="4"/>
  <c r="F66" i="4" s="1"/>
  <c r="F67" i="4"/>
  <c r="D81" i="4"/>
  <c r="F82" i="4"/>
  <c r="H13" i="5"/>
  <c r="I13" i="5" s="1"/>
  <c r="F28" i="4"/>
  <c r="H15" i="5"/>
  <c r="I15" i="5" s="1"/>
  <c r="F44" i="4"/>
  <c r="H17" i="5"/>
  <c r="I17" i="5" s="1"/>
  <c r="H19" i="5"/>
  <c r="I19" i="5" s="1"/>
  <c r="H12" i="5"/>
  <c r="I12" i="5" s="1"/>
  <c r="D22" i="4"/>
  <c r="F72" i="4" l="1"/>
  <c r="F81" i="4"/>
  <c r="F22" i="4"/>
  <c r="H21" i="5"/>
  <c r="D29" i="5" s="1"/>
  <c r="I21" i="5"/>
  <c r="E29" i="5" s="1"/>
  <c r="D14" i="4"/>
  <c r="F14" i="4" s="1"/>
  <c r="F29" i="5" l="1"/>
</calcChain>
</file>

<file path=xl/sharedStrings.xml><?xml version="1.0" encoding="utf-8"?>
<sst xmlns="http://schemas.openxmlformats.org/spreadsheetml/2006/main" count="199" uniqueCount="138">
  <si>
    <t>SECRETARÍA DE MEDIO AMBIENTE Y RECURSOS NATURALES</t>
  </si>
  <si>
    <t>COMISIÓN NACIONAL DE ÁREAS NATURALES PROTEGIDAS</t>
  </si>
  <si>
    <t>DIRECCIÓN REGIONAL</t>
  </si>
  <si>
    <t>BENEFICIARIO</t>
  </si>
  <si>
    <t xml:space="preserve">REGIÓN PRIORITARIA </t>
  </si>
  <si>
    <t>CONCEPTO DE APOYO</t>
  </si>
  <si>
    <t>INVERSIÓN AUTORIZADA</t>
  </si>
  <si>
    <t>AVANCES</t>
  </si>
  <si>
    <t>METAS</t>
  </si>
  <si>
    <t>DESCRIPCIÓN DEL AVANCE FÍSICO Y OBSERVACIONES</t>
  </si>
  <si>
    <t>FINANCIERO</t>
  </si>
  <si>
    <t>FÍSICO          %</t>
  </si>
  <si>
    <t>$ (en pesos)</t>
  </si>
  <si>
    <t>%</t>
  </si>
  <si>
    <t>Número</t>
  </si>
  <si>
    <t>Unidad de Medida</t>
  </si>
  <si>
    <t>TOTAL</t>
  </si>
  <si>
    <t>NOROESTE Y ALTO GOLFO DE CALIFORNIA</t>
  </si>
  <si>
    <t>Subtotal: Gastos Indirectos</t>
  </si>
  <si>
    <t>NORTE Y SIERRA MADRE OCCIDENTAL</t>
  </si>
  <si>
    <t>NORESTE Y SIERRA MADRE ORIENTAL</t>
  </si>
  <si>
    <t>OCCIDENTE Y PACÍFICO CENTRO</t>
  </si>
  <si>
    <t>CENTRO Y EJE NEOVOLCANICO</t>
  </si>
  <si>
    <t>PLANICIE COSTERA Y GOLFO DE MÉXICO</t>
  </si>
  <si>
    <t>FRONTERA SUR ISTMO Y PACÍFICO SUR</t>
  </si>
  <si>
    <t>PENÍNSULA DE YUCATÁN Y CARIBE MEXICANO</t>
  </si>
  <si>
    <t>Subtotal Conceptos de Apoyo</t>
  </si>
  <si>
    <t>PROGRAMA PARA LA INTEGRACIÓN O MODIFICACIÓN DE LOS PROGRAMAS DE MANEJO DE LAS ÁREAS NATURALES PROTEGIDAS COMPETENCIA DE LA FEDERACIÓN</t>
  </si>
  <si>
    <t>EJERCICIO FISCAL 2015</t>
  </si>
  <si>
    <t>DISPONIBLE</t>
  </si>
  <si>
    <t>AMIGOS DE SIAN KAAN, A. C.</t>
  </si>
  <si>
    <r>
      <t>INFORME TRIMESTRAL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DE AVANCE FÍSICO-FINANCIERO Y DE METAS </t>
    </r>
  </si>
  <si>
    <t>PENINSULA DE BAJA CALIFORNIA Y PACÍFICO NORTE</t>
  </si>
  <si>
    <t>Sociedad de Historia Natural Niparaja, A.C.</t>
  </si>
  <si>
    <t>Universidad Autonoma de Chapingo</t>
  </si>
  <si>
    <t>Estudio de Tenencia de la Tierra del APRN Cuenca Alimentadora del Distrito de Riego 038 Rio Mayo</t>
  </si>
  <si>
    <t>MN Cerro de la Silla</t>
  </si>
  <si>
    <t>PN El Sabinal</t>
  </si>
  <si>
    <t xml:space="preserve">Estudio de Tenencia de la Tierra </t>
  </si>
  <si>
    <t>Estudio de Limite de Cambio Aceptable</t>
  </si>
  <si>
    <t>APFF Sierra de Álvarez</t>
  </si>
  <si>
    <t>APFF El Jabali</t>
  </si>
  <si>
    <t>Santuario Playa Mismaloya</t>
  </si>
  <si>
    <t>Santuario Playa Teopa</t>
  </si>
  <si>
    <t>Santuario Playa Tecuán</t>
  </si>
  <si>
    <t>Estudio de Límite de Cambio Aceptable en el APFF Yum Balam</t>
  </si>
  <si>
    <t>Estudio de Límite de Cambio Aceptable en la RB Los Petenes</t>
  </si>
  <si>
    <t>Subzonificación del PN Arrecife de Puerto Morelos</t>
  </si>
  <si>
    <t>APFF Yum Balam</t>
  </si>
  <si>
    <t>RB Los Petenes</t>
  </si>
  <si>
    <t>PN Arrecife de Puerto Morelos</t>
  </si>
  <si>
    <t>Santuario Playa de la Bahía de Chacahua</t>
  </si>
  <si>
    <t>APFF Chan - Kin</t>
  </si>
  <si>
    <t>RB La Encrucijada</t>
  </si>
  <si>
    <t>Santuario Playa Puerto Arista</t>
  </si>
  <si>
    <t>APRN Cuenca Alimentadora del Distrito de Riego 038 Rio Mayo</t>
  </si>
  <si>
    <t>Centro de Ecología Regional A. C.</t>
  </si>
  <si>
    <t>Consulta para la Modificación de la Declaratoria de la RB La Michilia</t>
  </si>
  <si>
    <t xml:space="preserve">EPJ para Modificación la Declaratoria </t>
  </si>
  <si>
    <t>EPJ para Extinción de Declaratoria</t>
  </si>
  <si>
    <t>CIGA UNAM</t>
  </si>
  <si>
    <t>PN El Cimatario</t>
  </si>
  <si>
    <t>PN Cerro de las Campanas</t>
  </si>
  <si>
    <t>PN Los Remedios</t>
  </si>
  <si>
    <t>PN Sacromonte</t>
  </si>
  <si>
    <t>PN Molino de Flores Netzahualcóyotl</t>
  </si>
  <si>
    <t>PN Lomas de Padierna</t>
  </si>
  <si>
    <t>PN Cumbres del Ajusco</t>
  </si>
  <si>
    <t>EPJ Extinción del PN Los Remedios</t>
  </si>
  <si>
    <t>EPJ Extinción del PN Sacromonte</t>
  </si>
  <si>
    <t>EPJ Extinción del PN Molino de Flores</t>
  </si>
  <si>
    <t>RB Los Tuxtlas</t>
  </si>
  <si>
    <t>Consulta pública de la Modificación del Programa de Manejo del APFF Chan-kin</t>
  </si>
  <si>
    <t>Consulta pública de la Modificación de Declaratoria de la RB La Encrucijada</t>
  </si>
  <si>
    <t>Consulta pública de la Modificación de declaratoria Santuario Playa de Puerto Arista</t>
  </si>
  <si>
    <t>EPJ de la Modificación de Declaratoria del Santuario Playa de la Bahía de Chacahua</t>
  </si>
  <si>
    <t>PN Cabo Pulmo</t>
  </si>
  <si>
    <t>Consulta para la modificacion de la declaratoria del APFF Campo Verde</t>
  </si>
  <si>
    <t xml:space="preserve">Consulta para la modificacion del PM del APFF Medanos de Samalayuca </t>
  </si>
  <si>
    <t>Universidad Autónoma de Ciudad Juárez</t>
  </si>
  <si>
    <t>Liquidambar, Servicios para el Desarrollo Comunitario A. C.</t>
  </si>
  <si>
    <t>Madera</t>
  </si>
  <si>
    <t xml:space="preserve">RB Isla Guadalupe </t>
  </si>
  <si>
    <t>APFF Médanos de Samalayuca (Michilia)</t>
  </si>
  <si>
    <t>APFF Médanos de Samalayuca (Janos)</t>
  </si>
  <si>
    <t>Consulta para la Modificación de la Declaratoria de la RB Isla Guadalupe</t>
  </si>
  <si>
    <t>Estudio Previo Justificativo PN El Sabinal</t>
  </si>
  <si>
    <t>Subzonificación PN Cabo Pulmo</t>
  </si>
  <si>
    <t>Periodo: Segundo Trimestre de 2015</t>
  </si>
  <si>
    <t>Consulta</t>
  </si>
  <si>
    <t>EPJ</t>
  </si>
  <si>
    <t>Subzonificación</t>
  </si>
  <si>
    <t>RHODES ESPINOZA ALLAN ROBERTO</t>
  </si>
  <si>
    <t>GRUPO DE ECOLOGIA Y CONSERVACION DE ISLAS, A.C. (GECI)</t>
  </si>
  <si>
    <t>CONSULTORIA INTEGRAL EN GESTION AMBIENTAL Y SUSTENTABILIDAD, S.C. (CIGAS)</t>
  </si>
  <si>
    <t>ESQUIVEL SOLIS ROCIO MACRINA</t>
  </si>
  <si>
    <t>FLORES MOLINA CIPRIANO ABELINO</t>
  </si>
  <si>
    <t>LIRA HERNANDEZ FATIMA GUADALUPE</t>
  </si>
  <si>
    <t>MAYARES SALVADOR DAYANA INES</t>
  </si>
  <si>
    <t>URSUA GUERRERO FRANCISCO EDUARDO</t>
  </si>
  <si>
    <t>Amezcua Torrijos Israel</t>
  </si>
  <si>
    <t>TOTAL AUTORIZADO</t>
  </si>
  <si>
    <t>PASIVOS 2014</t>
  </si>
  <si>
    <t>TOTAL DISPONIBLE</t>
  </si>
  <si>
    <t>SUBSIDIOS DIRECTOS</t>
  </si>
  <si>
    <t>GASTOS INDIRECTOS</t>
  </si>
  <si>
    <t>PROMANP 2015</t>
  </si>
  <si>
    <t>Península de Baja California y Pacífico Norte</t>
  </si>
  <si>
    <t>Noroeste y Alto Golfo de California</t>
  </si>
  <si>
    <t>Norte y Sierra Madre Occidental</t>
  </si>
  <si>
    <t>Noreste y Sierra Madre Oriental</t>
  </si>
  <si>
    <t>Occidente y Pacífico Centro</t>
  </si>
  <si>
    <t>Centro y Eje Neovolcánico</t>
  </si>
  <si>
    <t>Planicie Costera y Golfo de México</t>
  </si>
  <si>
    <t>Frontera Sur, Istmo y Pacífico Sur</t>
  </si>
  <si>
    <t>Península de Yucatán y Caribe Mexicano</t>
  </si>
  <si>
    <t>Concepto de Apoyo</t>
  </si>
  <si>
    <t>Gastos Indirectos</t>
  </si>
  <si>
    <t>Concepto de apoyo</t>
  </si>
  <si>
    <t>Asignación  2015</t>
  </si>
  <si>
    <t>ORIGINAL ANUAL</t>
  </si>
  <si>
    <t>MODIFICADO ANUAL</t>
  </si>
  <si>
    <t>Original Anual</t>
  </si>
  <si>
    <t>Modificado Anual</t>
  </si>
  <si>
    <t>Ejercido al 28 de septiembre de 2015</t>
  </si>
  <si>
    <t>Comprometido</t>
  </si>
  <si>
    <t>Disponible</t>
  </si>
  <si>
    <t>DAPA</t>
  </si>
  <si>
    <t>Ejercido</t>
  </si>
  <si>
    <t>DEAEI</t>
  </si>
  <si>
    <t>EPJ para la modificación de declarartoria del Santuario Playa Cuitzamala</t>
  </si>
  <si>
    <t>EPJ Extinción de Declararatoria del PN El Cimatario</t>
  </si>
  <si>
    <t>EPJ Extinción de Declararatoria del PN Cumbres del Ajusco</t>
  </si>
  <si>
    <t xml:space="preserve">EPJ Extinción de Declararatoria del PN Cerro de las Campanas </t>
  </si>
  <si>
    <t>EPJ Extinción de Declararatoria del PN Lomas de Padierna</t>
  </si>
  <si>
    <t>VILLALOBOS FLORES CYNTHIA ELIZABETH</t>
  </si>
  <si>
    <t>CEBALLOS GONZALEZ GERARDO JORGE</t>
  </si>
  <si>
    <t>UNIVERSIDAD AUTONOMA DEL ESTADO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</si>
</sst>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FFFF"/>
      <name val="Century Gothic"/>
      <family val="2"/>
    </font>
    <font>
      <sz val="10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9966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/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vertical="center" wrapText="1"/>
    </xf>
    <xf numFmtId="9" fontId="5" fillId="2" borderId="5" xfId="2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right"/>
    </xf>
    <xf numFmtId="9" fontId="5" fillId="0" borderId="0" xfId="2" applyFont="1" applyFill="1" applyBorder="1" applyAlignment="1">
      <alignment horizontal="center" vertical="center"/>
    </xf>
    <xf numFmtId="9" fontId="5" fillId="0" borderId="0" xfId="2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43" fontId="5" fillId="0" borderId="10" xfId="0" applyNumberFormat="1" applyFont="1" applyFill="1" applyBorder="1" applyAlignment="1">
      <alignment horizontal="left" vertical="center" wrapText="1"/>
    </xf>
    <xf numFmtId="43" fontId="5" fillId="0" borderId="10" xfId="1" applyFont="1" applyFill="1" applyBorder="1" applyAlignment="1">
      <alignment horizontal="right" wrapText="1"/>
    </xf>
    <xf numFmtId="9" fontId="5" fillId="0" borderId="10" xfId="2" applyFont="1" applyFill="1" applyBorder="1" applyAlignment="1">
      <alignment horizontal="center" vertical="center"/>
    </xf>
    <xf numFmtId="9" fontId="5" fillId="0" borderId="10" xfId="2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5" fillId="0" borderId="10" xfId="1" applyFont="1" applyFill="1" applyBorder="1" applyAlignment="1">
      <alignment horizontal="right"/>
    </xf>
    <xf numFmtId="164" fontId="5" fillId="2" borderId="5" xfId="1" applyNumberFormat="1" applyFont="1" applyFill="1" applyBorder="1" applyAlignment="1">
      <alignment horizontal="right" wrapText="1"/>
    </xf>
    <xf numFmtId="164" fontId="5" fillId="0" borderId="10" xfId="1" applyNumberFormat="1" applyFont="1" applyFill="1" applyBorder="1" applyAlignment="1">
      <alignment horizontal="right"/>
    </xf>
    <xf numFmtId="164" fontId="5" fillId="0" borderId="10" xfId="1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9" fontId="4" fillId="0" borderId="5" xfId="2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right"/>
    </xf>
    <xf numFmtId="0" fontId="4" fillId="5" borderId="5" xfId="0" applyFont="1" applyFill="1" applyBorder="1" applyAlignment="1">
      <alignment horizontal="left" vertical="center" wrapText="1"/>
    </xf>
    <xf numFmtId="164" fontId="5" fillId="3" borderId="5" xfId="1" applyNumberFormat="1" applyFont="1" applyFill="1" applyBorder="1" applyAlignment="1">
      <alignment wrapText="1"/>
    </xf>
    <xf numFmtId="9" fontId="5" fillId="3" borderId="5" xfId="2" applyFont="1" applyFill="1" applyBorder="1" applyAlignment="1">
      <alignment horizontal="center" vertical="top" wrapText="1"/>
    </xf>
    <xf numFmtId="9" fontId="5" fillId="3" borderId="5" xfId="2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43" fontId="5" fillId="4" borderId="5" xfId="0" applyNumberFormat="1" applyFont="1" applyFill="1" applyBorder="1" applyAlignment="1">
      <alignment horizontal="center" vertical="center" wrapText="1"/>
    </xf>
    <xf numFmtId="164" fontId="5" fillId="4" borderId="5" xfId="1" applyNumberFormat="1" applyFont="1" applyFill="1" applyBorder="1" applyAlignment="1">
      <alignment horizontal="right" wrapText="1"/>
    </xf>
    <xf numFmtId="9" fontId="5" fillId="4" borderId="5" xfId="2" applyFont="1" applyFill="1" applyBorder="1" applyAlignment="1">
      <alignment horizontal="center" vertical="center"/>
    </xf>
    <xf numFmtId="9" fontId="5" fillId="4" borderId="5" xfId="2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164" fontId="4" fillId="0" borderId="5" xfId="1" applyNumberFormat="1" applyFont="1" applyFill="1" applyBorder="1" applyAlignment="1">
      <alignment horizontal="right"/>
    </xf>
    <xf numFmtId="9" fontId="5" fillId="0" borderId="5" xfId="2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 wrapText="1"/>
    </xf>
    <xf numFmtId="43" fontId="5" fillId="4" borderId="5" xfId="0" applyNumberFormat="1" applyFont="1" applyFill="1" applyBorder="1" applyAlignment="1">
      <alignment horizontal="left" vertical="center" wrapText="1"/>
    </xf>
    <xf numFmtId="164" fontId="5" fillId="4" borderId="5" xfId="1" applyNumberFormat="1" applyFont="1" applyFill="1" applyBorder="1" applyAlignment="1"/>
    <xf numFmtId="0" fontId="4" fillId="4" borderId="5" xfId="0" applyFont="1" applyFill="1" applyBorder="1" applyAlignment="1">
      <alignment horizontal="center" vertical="center" wrapText="1"/>
    </xf>
    <xf numFmtId="164" fontId="5" fillId="4" borderId="5" xfId="1" applyNumberFormat="1" applyFont="1" applyFill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right"/>
    </xf>
    <xf numFmtId="9" fontId="5" fillId="3" borderId="5" xfId="2" applyNumberFormat="1" applyFont="1" applyFill="1" applyBorder="1" applyAlignment="1">
      <alignment horizontal="center" vertical="top" wrapText="1"/>
    </xf>
    <xf numFmtId="43" fontId="4" fillId="0" borderId="0" xfId="1" applyFont="1"/>
    <xf numFmtId="43" fontId="4" fillId="0" borderId="0" xfId="0" applyNumberFormat="1" applyFont="1"/>
    <xf numFmtId="0" fontId="9" fillId="0" borderId="0" xfId="0" applyFont="1"/>
    <xf numFmtId="0" fontId="3" fillId="0" borderId="5" xfId="0" applyFont="1" applyBorder="1" applyAlignment="1">
      <alignment horizontal="right"/>
    </xf>
    <xf numFmtId="43" fontId="3" fillId="0" borderId="5" xfId="1" applyFont="1" applyBorder="1"/>
    <xf numFmtId="43" fontId="0" fillId="0" borderId="5" xfId="0" applyNumberFormat="1" applyFont="1" applyBorder="1"/>
    <xf numFmtId="43" fontId="3" fillId="0" borderId="5" xfId="0" applyNumberFormat="1" applyFont="1" applyBorder="1"/>
    <xf numFmtId="43" fontId="9" fillId="0" borderId="0" xfId="0" applyNumberFormat="1" applyFont="1"/>
    <xf numFmtId="0" fontId="3" fillId="6" borderId="5" xfId="0" applyFont="1" applyFill="1" applyBorder="1" applyAlignment="1">
      <alignment horizontal="center" vertical="center" wrapText="1"/>
    </xf>
    <xf numFmtId="43" fontId="0" fillId="0" borderId="5" xfId="1" applyFont="1" applyBorder="1"/>
    <xf numFmtId="43" fontId="0" fillId="0" borderId="5" xfId="1" applyFont="1" applyFill="1" applyBorder="1"/>
    <xf numFmtId="43" fontId="3" fillId="0" borderId="5" xfId="1" applyFont="1" applyFill="1" applyBorder="1"/>
    <xf numFmtId="0" fontId="9" fillId="0" borderId="0" xfId="0" applyFont="1" applyFill="1" applyBorder="1" applyAlignment="1">
      <alignment horizontal="right" vertical="top" wrapText="1"/>
    </xf>
    <xf numFmtId="43" fontId="9" fillId="2" borderId="0" xfId="0" applyNumberFormat="1" applyFont="1" applyFill="1"/>
    <xf numFmtId="43" fontId="9" fillId="6" borderId="5" xfId="0" applyNumberFormat="1" applyFont="1" applyFill="1" applyBorder="1"/>
    <xf numFmtId="0" fontId="3" fillId="2" borderId="5" xfId="0" applyFont="1" applyFill="1" applyBorder="1" applyAlignment="1">
      <alignment horizontal="center" vertical="center"/>
    </xf>
    <xf numFmtId="43" fontId="9" fillId="2" borderId="5" xfId="0" applyNumberFormat="1" applyFont="1" applyFill="1" applyBorder="1"/>
    <xf numFmtId="43" fontId="0" fillId="0" borderId="0" xfId="0" applyNumberFormat="1" applyFont="1" applyBorder="1"/>
    <xf numFmtId="0" fontId="9" fillId="0" borderId="0" xfId="0" applyFont="1" applyAlignment="1">
      <alignment horizontal="right"/>
    </xf>
    <xf numFmtId="0" fontId="3" fillId="6" borderId="5" xfId="0" applyFont="1" applyFill="1" applyBorder="1" applyAlignment="1">
      <alignment vertical="center"/>
    </xf>
    <xf numFmtId="0" fontId="0" fillId="0" borderId="5" xfId="0" applyFont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right"/>
    </xf>
    <xf numFmtId="43" fontId="0" fillId="0" borderId="0" xfId="1" applyFont="1" applyBorder="1" applyAlignment="1">
      <alignment horizontal="right"/>
    </xf>
    <xf numFmtId="43" fontId="11" fillId="0" borderId="0" xfId="1" applyFont="1" applyBorder="1" applyAlignment="1">
      <alignment horizontal="left"/>
    </xf>
    <xf numFmtId="0" fontId="10" fillId="7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</cellXfs>
  <cellStyles count="6">
    <cellStyle name="Millares" xfId="1" builtinId="3"/>
    <cellStyle name="Moneda 2" xfId="5"/>
    <cellStyle name="Normal" xfId="0" builtinId="0"/>
    <cellStyle name="Normal 2" xfId="3"/>
    <cellStyle name="Normal 3" xfId="4"/>
    <cellStyle name="Porcentaje" xfId="2" builtinId="5"/>
  </cellStyles>
  <dxfs count="0"/>
  <tableStyles count="0" defaultTableStyle="TableStyleMedium2" defaultPivotStyle="PivotStyleLight16"/>
  <colors>
    <mruColors>
      <color rgb="FFF571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318657</xdr:colOff>
      <xdr:row>0</xdr:row>
      <xdr:rowOff>47625</xdr:rowOff>
    </xdr:from>
    <xdr:ext cx="1218406" cy="581025"/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2134" y="47625"/>
          <a:ext cx="1218406" cy="581025"/>
        </a:xfrm>
        <a:prstGeom prst="rect">
          <a:avLst/>
        </a:prstGeom>
      </xdr:spPr>
    </xdr:pic>
    <xdr:clientData/>
  </xdr:oneCellAnchor>
  <xdr:twoCellAnchor editAs="oneCell">
    <xdr:from>
      <xdr:col>0</xdr:col>
      <xdr:colOff>76199</xdr:colOff>
      <xdr:row>0</xdr:row>
      <xdr:rowOff>0</xdr:rowOff>
    </xdr:from>
    <xdr:to>
      <xdr:col>0</xdr:col>
      <xdr:colOff>1390650</xdr:colOff>
      <xdr:row>3</xdr:row>
      <xdr:rowOff>133240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899" y="0"/>
          <a:ext cx="1314451" cy="619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C11" sqref="C11"/>
    </sheetView>
  </sheetViews>
  <sheetFormatPr baseColWidth="10" defaultRowHeight="12.75" x14ac:dyDescent="0.2"/>
  <cols>
    <col min="1" max="1" width="23.42578125" style="1" customWidth="1"/>
    <col min="2" max="2" width="16.42578125" style="1" customWidth="1"/>
    <col min="3" max="3" width="14.42578125" style="1" customWidth="1"/>
    <col min="4" max="4" width="17.28515625" style="1" customWidth="1"/>
    <col min="5" max="5" width="19.140625" style="1" customWidth="1"/>
    <col min="6" max="6" width="17.140625" style="1" customWidth="1"/>
    <col min="7" max="7" width="16.140625" style="1" customWidth="1"/>
    <col min="8" max="8" width="15.7109375" style="1" customWidth="1"/>
    <col min="9" max="9" width="14.28515625" style="1" customWidth="1"/>
    <col min="10" max="16384" width="11.42578125" style="1"/>
  </cols>
  <sheetData>
    <row r="1" spans="1:9" x14ac:dyDescent="0.2">
      <c r="A1" s="67" t="s">
        <v>106</v>
      </c>
    </row>
    <row r="3" spans="1:9" ht="15" x14ac:dyDescent="0.25">
      <c r="A3" s="68" t="s">
        <v>101</v>
      </c>
      <c r="B3" s="69">
        <v>11374000</v>
      </c>
    </row>
    <row r="4" spans="1:9" ht="15" x14ac:dyDescent="0.25">
      <c r="A4" s="68" t="s">
        <v>102</v>
      </c>
      <c r="B4" s="69">
        <v>1630927.2</v>
      </c>
    </row>
    <row r="5" spans="1:9" ht="15" x14ac:dyDescent="0.25">
      <c r="A5" s="68" t="s">
        <v>103</v>
      </c>
      <c r="B5" s="69">
        <f>+B3-B4</f>
        <v>9743072.8000000007</v>
      </c>
    </row>
    <row r="6" spans="1:9" ht="15" x14ac:dyDescent="0.25">
      <c r="A6" s="68" t="s">
        <v>104</v>
      </c>
      <c r="B6" s="69">
        <v>9376665.8000000007</v>
      </c>
    </row>
    <row r="7" spans="1:9" ht="15" x14ac:dyDescent="0.25">
      <c r="A7" s="68" t="s">
        <v>105</v>
      </c>
      <c r="B7" s="69">
        <v>366407</v>
      </c>
    </row>
    <row r="9" spans="1:9" x14ac:dyDescent="0.2">
      <c r="B9" s="94" t="s">
        <v>120</v>
      </c>
      <c r="C9" s="94"/>
      <c r="D9" s="94"/>
      <c r="E9" s="93" t="s">
        <v>121</v>
      </c>
      <c r="F9" s="93"/>
      <c r="G9" s="93"/>
    </row>
    <row r="10" spans="1:9" ht="12.75" customHeight="1" x14ac:dyDescent="0.2">
      <c r="A10" s="84" t="s">
        <v>2</v>
      </c>
      <c r="B10" s="73" t="s">
        <v>118</v>
      </c>
      <c r="C10" s="73" t="s">
        <v>117</v>
      </c>
      <c r="D10" s="73" t="s">
        <v>119</v>
      </c>
      <c r="E10" s="80" t="s">
        <v>116</v>
      </c>
      <c r="F10" s="80" t="s">
        <v>117</v>
      </c>
      <c r="G10" s="80" t="s">
        <v>16</v>
      </c>
      <c r="H10" s="80" t="s">
        <v>128</v>
      </c>
      <c r="I10" s="80" t="s">
        <v>125</v>
      </c>
    </row>
    <row r="11" spans="1:9" ht="25.5" x14ac:dyDescent="0.25">
      <c r="A11" s="85" t="s">
        <v>107</v>
      </c>
      <c r="B11" s="74">
        <v>390000</v>
      </c>
      <c r="C11" s="74">
        <v>13184</v>
      </c>
      <c r="D11" s="69">
        <f>+B11+C11</f>
        <v>403184</v>
      </c>
      <c r="E11" s="70">
        <v>180000</v>
      </c>
      <c r="F11" s="70">
        <v>6084</v>
      </c>
      <c r="G11" s="71">
        <v>186084</v>
      </c>
      <c r="H11" s="74">
        <f>+'IAFF PROMANP 2015'!E15</f>
        <v>180000</v>
      </c>
      <c r="I11" s="70">
        <f>+G11-H11</f>
        <v>6084</v>
      </c>
    </row>
    <row r="12" spans="1:9" ht="25.5" x14ac:dyDescent="0.25">
      <c r="A12" s="85" t="s">
        <v>108</v>
      </c>
      <c r="B12" s="74">
        <v>400000</v>
      </c>
      <c r="C12" s="74">
        <v>13522</v>
      </c>
      <c r="D12" s="69">
        <f t="shared" ref="D12:D19" si="0">+B12+C12</f>
        <v>413522</v>
      </c>
      <c r="E12" s="70">
        <v>399720</v>
      </c>
      <c r="F12" s="70">
        <v>13512</v>
      </c>
      <c r="G12" s="71">
        <v>413232</v>
      </c>
      <c r="H12" s="74">
        <f>+'IAFF PROMANP 2015'!E22</f>
        <v>399720</v>
      </c>
      <c r="I12" s="70">
        <f t="shared" ref="I12:I19" si="1">+G12-H12</f>
        <v>13512</v>
      </c>
    </row>
    <row r="13" spans="1:9" ht="25.5" x14ac:dyDescent="0.25">
      <c r="A13" s="85" t="s">
        <v>109</v>
      </c>
      <c r="B13" s="75">
        <v>560000</v>
      </c>
      <c r="C13" s="75">
        <v>18931</v>
      </c>
      <c r="D13" s="76">
        <f t="shared" si="0"/>
        <v>578931</v>
      </c>
      <c r="E13" s="70">
        <v>559975</v>
      </c>
      <c r="F13" s="70">
        <v>18931</v>
      </c>
      <c r="G13" s="71">
        <v>578906</v>
      </c>
      <c r="H13" s="74">
        <f>+'IAFF PROMANP 2015'!E28</f>
        <v>559975</v>
      </c>
      <c r="I13" s="70">
        <f t="shared" si="1"/>
        <v>18931</v>
      </c>
    </row>
    <row r="14" spans="1:9" ht="25.5" x14ac:dyDescent="0.25">
      <c r="A14" s="85" t="s">
        <v>110</v>
      </c>
      <c r="B14" s="74">
        <v>1696665.8</v>
      </c>
      <c r="C14" s="74">
        <v>57356</v>
      </c>
      <c r="D14" s="69">
        <f t="shared" si="0"/>
        <v>1754021.8</v>
      </c>
      <c r="E14" s="70">
        <v>984000</v>
      </c>
      <c r="F14" s="70">
        <v>33264</v>
      </c>
      <c r="G14" s="71">
        <v>1017264</v>
      </c>
      <c r="H14" s="74">
        <f>+'IAFF PROMANP 2015'!E36</f>
        <v>984000</v>
      </c>
      <c r="I14" s="70">
        <f t="shared" si="1"/>
        <v>33264</v>
      </c>
    </row>
    <row r="15" spans="1:9" ht="25.5" x14ac:dyDescent="0.25">
      <c r="A15" s="85" t="s">
        <v>111</v>
      </c>
      <c r="B15" s="75">
        <v>1600000</v>
      </c>
      <c r="C15" s="75">
        <v>54088</v>
      </c>
      <c r="D15" s="76">
        <f t="shared" si="0"/>
        <v>1654088</v>
      </c>
      <c r="E15" s="70">
        <v>1907051.2</v>
      </c>
      <c r="F15" s="70">
        <v>64468</v>
      </c>
      <c r="G15" s="71">
        <v>1971519.2</v>
      </c>
      <c r="H15" s="74">
        <f>+'IAFF PROMANP 2015'!E44</f>
        <v>1907051.2000000002</v>
      </c>
      <c r="I15" s="70">
        <f t="shared" si="1"/>
        <v>64467.999999999767</v>
      </c>
    </row>
    <row r="16" spans="1:9" ht="15" x14ac:dyDescent="0.25">
      <c r="A16" s="86" t="s">
        <v>112</v>
      </c>
      <c r="B16" s="75">
        <v>3100000</v>
      </c>
      <c r="C16" s="75">
        <v>104796</v>
      </c>
      <c r="D16" s="76">
        <f>+B16+C16</f>
        <v>3204796</v>
      </c>
      <c r="E16" s="70">
        <v>2249600</v>
      </c>
      <c r="F16" s="70">
        <v>76048</v>
      </c>
      <c r="G16" s="71">
        <v>2325648</v>
      </c>
      <c r="H16" s="74">
        <f>+'IAFF PROMANP 2015'!E54</f>
        <v>2249600</v>
      </c>
      <c r="I16" s="70">
        <f t="shared" si="1"/>
        <v>76048</v>
      </c>
    </row>
    <row r="17" spans="1:9" ht="25.5" x14ac:dyDescent="0.25">
      <c r="A17" s="85" t="s">
        <v>113</v>
      </c>
      <c r="B17" s="74">
        <v>200000</v>
      </c>
      <c r="C17" s="74">
        <v>6761</v>
      </c>
      <c r="D17" s="69">
        <f t="shared" si="0"/>
        <v>206761</v>
      </c>
      <c r="E17" s="70">
        <v>200000</v>
      </c>
      <c r="F17" s="70">
        <v>6761</v>
      </c>
      <c r="G17" s="71">
        <v>206761</v>
      </c>
      <c r="H17" s="74">
        <f>+'IAFF PROMANP 2015'!E66</f>
        <v>200000</v>
      </c>
      <c r="I17" s="70">
        <f t="shared" si="1"/>
        <v>6761</v>
      </c>
    </row>
    <row r="18" spans="1:9" ht="25.5" x14ac:dyDescent="0.25">
      <c r="A18" s="85" t="s">
        <v>114</v>
      </c>
      <c r="B18" s="74">
        <v>880000</v>
      </c>
      <c r="C18" s="74">
        <v>29748</v>
      </c>
      <c r="D18" s="69">
        <f t="shared" si="0"/>
        <v>909748</v>
      </c>
      <c r="E18" s="70">
        <v>816950</v>
      </c>
      <c r="F18" s="70">
        <v>27617</v>
      </c>
      <c r="G18" s="71">
        <v>844567</v>
      </c>
      <c r="H18" s="74">
        <f>+'IAFF PROMANP 2015'!E72</f>
        <v>816950</v>
      </c>
      <c r="I18" s="70">
        <f t="shared" si="1"/>
        <v>27617</v>
      </c>
    </row>
    <row r="19" spans="1:9" ht="25.5" x14ac:dyDescent="0.25">
      <c r="A19" s="85" t="s">
        <v>115</v>
      </c>
      <c r="B19" s="74">
        <v>550000</v>
      </c>
      <c r="C19" s="74">
        <v>18593</v>
      </c>
      <c r="D19" s="69">
        <f t="shared" si="0"/>
        <v>568593</v>
      </c>
      <c r="E19" s="70">
        <v>539100</v>
      </c>
      <c r="F19" s="70">
        <v>18224</v>
      </c>
      <c r="G19" s="71">
        <v>557324</v>
      </c>
      <c r="H19" s="74">
        <f>+'IAFF PROMANP 2015'!E81</f>
        <v>539100</v>
      </c>
      <c r="I19" s="70">
        <f t="shared" si="1"/>
        <v>18224</v>
      </c>
    </row>
    <row r="20" spans="1:9" ht="15" x14ac:dyDescent="0.25">
      <c r="A20" s="85" t="s">
        <v>102</v>
      </c>
      <c r="B20" s="74"/>
      <c r="C20" s="74"/>
      <c r="D20" s="69"/>
      <c r="E20" s="70"/>
      <c r="F20" s="70"/>
      <c r="G20" s="69">
        <v>1630927.2</v>
      </c>
      <c r="H20" s="69">
        <v>1630927.2</v>
      </c>
      <c r="I20" s="70"/>
    </row>
    <row r="21" spans="1:9" ht="15" x14ac:dyDescent="0.25">
      <c r="A21" s="87" t="s">
        <v>16</v>
      </c>
      <c r="B21" s="79">
        <f>SUM(B11:B19)</f>
        <v>9376665.8000000007</v>
      </c>
      <c r="C21" s="79">
        <f t="shared" ref="C21:D21" si="2">SUM(C11:C19)</f>
        <v>316979</v>
      </c>
      <c r="D21" s="79">
        <f t="shared" si="2"/>
        <v>9693644.8000000007</v>
      </c>
      <c r="E21" s="81">
        <f>SUM(E11:E19)</f>
        <v>7836396.2000000002</v>
      </c>
      <c r="F21" s="81">
        <f t="shared" ref="F21:I21" si="3">SUM(F11:F19)</f>
        <v>264909</v>
      </c>
      <c r="G21" s="81">
        <f>SUM(G11:G20)</f>
        <v>9732232.4000000004</v>
      </c>
      <c r="H21" s="81">
        <f>SUM(H11:H20)</f>
        <v>9467323.4000000004</v>
      </c>
      <c r="I21" s="81">
        <f t="shared" si="3"/>
        <v>264908.99999999977</v>
      </c>
    </row>
    <row r="23" spans="1:9" x14ac:dyDescent="0.2">
      <c r="A23" s="77" t="s">
        <v>29</v>
      </c>
      <c r="B23" s="72">
        <f>+B6-B21</f>
        <v>0</v>
      </c>
      <c r="C23" s="72">
        <f>+B7-C21</f>
        <v>49428</v>
      </c>
      <c r="D23" s="72">
        <f>SUM(B23:C23)</f>
        <v>49428</v>
      </c>
      <c r="E23" s="78">
        <f>+B6-E21</f>
        <v>1540269.6000000006</v>
      </c>
      <c r="F23" s="78">
        <f>+B7-F21</f>
        <v>101498</v>
      </c>
      <c r="G23" s="78">
        <f>SUM(E23:F23)</f>
        <v>1641767.6000000006</v>
      </c>
    </row>
    <row r="28" spans="1:9" ht="38.25" x14ac:dyDescent="0.2">
      <c r="B28" s="90" t="s">
        <v>122</v>
      </c>
      <c r="C28" s="90" t="s">
        <v>123</v>
      </c>
      <c r="D28" s="90" t="s">
        <v>124</v>
      </c>
      <c r="E28" s="90" t="s">
        <v>125</v>
      </c>
      <c r="F28" s="90" t="s">
        <v>126</v>
      </c>
    </row>
    <row r="29" spans="1:9" x14ac:dyDescent="0.2">
      <c r="A29" s="83" t="s">
        <v>127</v>
      </c>
      <c r="B29" s="88">
        <v>11374000</v>
      </c>
      <c r="C29" s="88">
        <v>11374000</v>
      </c>
      <c r="D29" s="88">
        <f>+H21</f>
        <v>9467323.4000000004</v>
      </c>
      <c r="E29" s="88">
        <f>+I21</f>
        <v>264908.99999999977</v>
      </c>
      <c r="F29" s="88">
        <f>+C29-D29-E29</f>
        <v>1641767.5999999999</v>
      </c>
    </row>
    <row r="30" spans="1:9" ht="13.5" x14ac:dyDescent="0.25">
      <c r="A30" s="83" t="s">
        <v>129</v>
      </c>
      <c r="B30" s="88">
        <v>11374000</v>
      </c>
      <c r="C30" s="88">
        <v>11374000</v>
      </c>
      <c r="D30" s="89">
        <v>4364908.9800000004</v>
      </c>
      <c r="E30" s="82">
        <f>+C30-D30-F30</f>
        <v>5367323.42</v>
      </c>
      <c r="F30" s="88">
        <v>1641767.6</v>
      </c>
    </row>
  </sheetData>
  <mergeCells count="2">
    <mergeCell ref="E9:G9"/>
    <mergeCell ref="B9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zoomScale="110" zoomScaleNormal="110" workbookViewId="0">
      <selection activeCell="C8" sqref="C8:C13"/>
    </sheetView>
  </sheetViews>
  <sheetFormatPr baseColWidth="10" defaultRowHeight="12.75" x14ac:dyDescent="0.2"/>
  <cols>
    <col min="1" max="1" width="24" style="2" customWidth="1"/>
    <col min="2" max="2" width="19.85546875" style="11" customWidth="1"/>
    <col min="3" max="3" width="26.28515625" style="2" customWidth="1"/>
    <col min="4" max="4" width="16.28515625" style="15" customWidth="1"/>
    <col min="5" max="5" width="14.42578125" style="12" customWidth="1"/>
    <col min="6" max="7" width="9.42578125" style="12" customWidth="1"/>
    <col min="8" max="8" width="8.85546875" style="12" customWidth="1"/>
    <col min="9" max="9" width="16.140625" style="12" customWidth="1"/>
    <col min="10" max="10" width="23.85546875" style="2" customWidth="1"/>
    <col min="11" max="16384" width="11.42578125" style="2"/>
  </cols>
  <sheetData>
    <row r="1" spans="1:10" x14ac:dyDescent="0.2">
      <c r="A1" s="103" t="s">
        <v>0</v>
      </c>
      <c r="B1" s="103"/>
      <c r="C1" s="103"/>
      <c r="D1" s="104"/>
      <c r="E1" s="104"/>
      <c r="F1" s="104"/>
      <c r="G1" s="104"/>
      <c r="H1" s="104"/>
      <c r="I1" s="104"/>
      <c r="J1" s="103"/>
    </row>
    <row r="2" spans="1:10" x14ac:dyDescent="0.2">
      <c r="A2" s="103" t="s">
        <v>1</v>
      </c>
      <c r="B2" s="103"/>
      <c r="C2" s="103"/>
      <c r="D2" s="104"/>
      <c r="E2" s="104"/>
      <c r="F2" s="104"/>
      <c r="G2" s="104"/>
      <c r="H2" s="104"/>
      <c r="I2" s="104"/>
      <c r="J2" s="103"/>
    </row>
    <row r="3" spans="1:10" x14ac:dyDescent="0.2">
      <c r="A3" s="103" t="s">
        <v>28</v>
      </c>
      <c r="B3" s="103"/>
      <c r="C3" s="103"/>
      <c r="D3" s="104"/>
      <c r="E3" s="104"/>
      <c r="F3" s="104"/>
      <c r="G3" s="104"/>
      <c r="H3" s="104"/>
      <c r="I3" s="104"/>
      <c r="J3" s="103"/>
    </row>
    <row r="4" spans="1:10" x14ac:dyDescent="0.2">
      <c r="A4" s="108" t="s">
        <v>27</v>
      </c>
      <c r="B4" s="108"/>
      <c r="C4" s="108"/>
      <c r="D4" s="109"/>
      <c r="E4" s="109"/>
      <c r="F4" s="109"/>
      <c r="G4" s="109"/>
      <c r="H4" s="109"/>
      <c r="I4" s="109"/>
      <c r="J4" s="108"/>
    </row>
    <row r="5" spans="1:10" x14ac:dyDescent="0.2">
      <c r="A5" s="103" t="s">
        <v>31</v>
      </c>
      <c r="B5" s="103"/>
      <c r="C5" s="103"/>
      <c r="D5" s="104"/>
      <c r="E5" s="104"/>
      <c r="F5" s="104"/>
      <c r="G5" s="104"/>
      <c r="H5" s="104"/>
      <c r="I5" s="104"/>
      <c r="J5" s="103"/>
    </row>
    <row r="6" spans="1:10" x14ac:dyDescent="0.2">
      <c r="A6" s="13"/>
      <c r="B6" s="13"/>
      <c r="C6" s="13"/>
      <c r="D6" s="14"/>
      <c r="E6" s="35"/>
      <c r="F6" s="35"/>
      <c r="G6" s="35"/>
      <c r="H6" s="35"/>
      <c r="I6" s="35"/>
      <c r="J6" s="13"/>
    </row>
    <row r="7" spans="1:10" ht="13.5" thickBot="1" x14ac:dyDescent="0.25">
      <c r="A7" s="3" t="s">
        <v>88</v>
      </c>
      <c r="B7" s="4"/>
      <c r="H7" s="35"/>
    </row>
    <row r="8" spans="1:10" ht="13.5" customHeight="1" thickTop="1" x14ac:dyDescent="0.2">
      <c r="A8" s="105" t="s">
        <v>3</v>
      </c>
      <c r="B8" s="95" t="s">
        <v>4</v>
      </c>
      <c r="C8" s="95" t="s">
        <v>5</v>
      </c>
      <c r="D8" s="110" t="s">
        <v>6</v>
      </c>
      <c r="E8" s="95" t="s">
        <v>7</v>
      </c>
      <c r="F8" s="95"/>
      <c r="G8" s="95"/>
      <c r="H8" s="95" t="s">
        <v>8</v>
      </c>
      <c r="I8" s="95"/>
      <c r="J8" s="97" t="s">
        <v>9</v>
      </c>
    </row>
    <row r="9" spans="1:10" s="5" customFormat="1" x14ac:dyDescent="0.2">
      <c r="A9" s="106"/>
      <c r="B9" s="96"/>
      <c r="C9" s="96"/>
      <c r="D9" s="111"/>
      <c r="E9" s="96"/>
      <c r="F9" s="96"/>
      <c r="G9" s="96"/>
      <c r="H9" s="96"/>
      <c r="I9" s="96"/>
      <c r="J9" s="98"/>
    </row>
    <row r="10" spans="1:10" x14ac:dyDescent="0.2">
      <c r="A10" s="106"/>
      <c r="B10" s="96"/>
      <c r="C10" s="96"/>
      <c r="D10" s="111"/>
      <c r="E10" s="100" t="s">
        <v>10</v>
      </c>
      <c r="F10" s="100"/>
      <c r="G10" s="96" t="s">
        <v>11</v>
      </c>
      <c r="H10" s="96"/>
      <c r="I10" s="96"/>
      <c r="J10" s="98"/>
    </row>
    <row r="11" spans="1:10" x14ac:dyDescent="0.2">
      <c r="A11" s="106"/>
      <c r="B11" s="96"/>
      <c r="C11" s="96"/>
      <c r="D11" s="111"/>
      <c r="E11" s="100" t="s">
        <v>12</v>
      </c>
      <c r="F11" s="100" t="s">
        <v>13</v>
      </c>
      <c r="G11" s="96"/>
      <c r="H11" s="96" t="s">
        <v>14</v>
      </c>
      <c r="I11" s="96" t="s">
        <v>15</v>
      </c>
      <c r="J11" s="98"/>
    </row>
    <row r="12" spans="1:10" x14ac:dyDescent="0.2">
      <c r="A12" s="106"/>
      <c r="B12" s="96"/>
      <c r="C12" s="96"/>
      <c r="D12" s="111"/>
      <c r="E12" s="100"/>
      <c r="F12" s="100"/>
      <c r="G12" s="96"/>
      <c r="H12" s="96"/>
      <c r="I12" s="96"/>
      <c r="J12" s="98"/>
    </row>
    <row r="13" spans="1:10" ht="13.5" thickBot="1" x14ac:dyDescent="0.25">
      <c r="A13" s="107"/>
      <c r="B13" s="101"/>
      <c r="C13" s="101"/>
      <c r="D13" s="112"/>
      <c r="E13" s="102"/>
      <c r="F13" s="102"/>
      <c r="G13" s="101"/>
      <c r="H13" s="101"/>
      <c r="I13" s="101"/>
      <c r="J13" s="99"/>
    </row>
    <row r="14" spans="1:10" ht="13.5" thickTop="1" x14ac:dyDescent="0.2">
      <c r="A14" s="6"/>
      <c r="B14" s="6"/>
      <c r="C14" s="7" t="s">
        <v>16</v>
      </c>
      <c r="D14" s="32">
        <f>+D15+D22+D28+D36+D44+D54+D66+D72+D81</f>
        <v>8101305.2000000002</v>
      </c>
      <c r="E14" s="32">
        <f>+E15+E22+E28+E36+E44+E54+E66+E72+E81</f>
        <v>7836396.2000000002</v>
      </c>
      <c r="F14" s="8">
        <f>E14/D14</f>
        <v>0.96730045425272959</v>
      </c>
      <c r="G14" s="8"/>
      <c r="H14" s="6"/>
      <c r="I14" s="6"/>
      <c r="J14" s="6"/>
    </row>
    <row r="15" spans="1:10" x14ac:dyDescent="0.2">
      <c r="A15" s="9" t="s">
        <v>32</v>
      </c>
      <c r="B15" s="9"/>
      <c r="C15" s="9"/>
      <c r="D15" s="43">
        <f>D16+D20</f>
        <v>186084</v>
      </c>
      <c r="E15" s="43">
        <f>E16+E20</f>
        <v>180000</v>
      </c>
      <c r="F15" s="44">
        <f t="shared" ref="F15:F16" si="0">E15/D15</f>
        <v>0.967305088024763</v>
      </c>
      <c r="G15" s="45"/>
      <c r="H15" s="46"/>
      <c r="I15" s="46"/>
      <c r="J15" s="46"/>
    </row>
    <row r="16" spans="1:10" x14ac:dyDescent="0.2">
      <c r="A16" s="10" t="s">
        <v>26</v>
      </c>
      <c r="B16" s="47"/>
      <c r="C16" s="48"/>
      <c r="D16" s="49">
        <f>SUM(D17:D18)</f>
        <v>180000</v>
      </c>
      <c r="E16" s="49">
        <f>SUM(E17:E18)</f>
        <v>180000</v>
      </c>
      <c r="F16" s="50">
        <f t="shared" si="0"/>
        <v>1</v>
      </c>
      <c r="G16" s="51"/>
      <c r="H16" s="47"/>
      <c r="I16" s="47"/>
      <c r="J16" s="47"/>
    </row>
    <row r="17" spans="1:11" ht="25.5" x14ac:dyDescent="0.2">
      <c r="A17" s="36" t="s">
        <v>33</v>
      </c>
      <c r="B17" s="37" t="s">
        <v>76</v>
      </c>
      <c r="C17" s="37" t="s">
        <v>87</v>
      </c>
      <c r="D17" s="41">
        <v>150000</v>
      </c>
      <c r="E17" s="41">
        <v>150000</v>
      </c>
      <c r="F17" s="38">
        <f>+E17/D17</f>
        <v>1</v>
      </c>
      <c r="G17" s="38">
        <v>1</v>
      </c>
      <c r="H17" s="39">
        <v>1</v>
      </c>
      <c r="I17" s="91" t="s">
        <v>91</v>
      </c>
      <c r="J17" s="37"/>
    </row>
    <row r="18" spans="1:11" ht="38.25" x14ac:dyDescent="0.2">
      <c r="A18" s="36" t="s">
        <v>93</v>
      </c>
      <c r="B18" s="37" t="s">
        <v>82</v>
      </c>
      <c r="C18" s="37" t="s">
        <v>85</v>
      </c>
      <c r="D18" s="41">
        <v>30000</v>
      </c>
      <c r="E18" s="41">
        <v>30000</v>
      </c>
      <c r="F18" s="38">
        <f>+E18/D18</f>
        <v>1</v>
      </c>
      <c r="G18" s="38">
        <v>1</v>
      </c>
      <c r="H18" s="39">
        <v>1</v>
      </c>
      <c r="I18" s="91" t="s">
        <v>89</v>
      </c>
      <c r="J18" s="37"/>
    </row>
    <row r="19" spans="1:11" x14ac:dyDescent="0.2">
      <c r="A19" s="52"/>
      <c r="B19" s="53"/>
      <c r="C19" s="42"/>
      <c r="D19" s="54"/>
      <c r="E19" s="41"/>
      <c r="F19" s="55"/>
      <c r="G19" s="38"/>
      <c r="H19" s="39"/>
      <c r="I19" s="39"/>
      <c r="J19" s="40"/>
    </row>
    <row r="20" spans="1:11" x14ac:dyDescent="0.2">
      <c r="A20" s="56" t="s">
        <v>18</v>
      </c>
      <c r="B20" s="57"/>
      <c r="C20" s="58"/>
      <c r="D20" s="59">
        <v>6084</v>
      </c>
      <c r="E20" s="59"/>
      <c r="F20" s="50"/>
      <c r="G20" s="51"/>
      <c r="H20" s="47"/>
      <c r="I20" s="47"/>
      <c r="J20" s="60"/>
    </row>
    <row r="21" spans="1:11" x14ac:dyDescent="0.2">
      <c r="A21" s="23"/>
      <c r="B21" s="24"/>
      <c r="C21" s="25"/>
      <c r="D21" s="33"/>
      <c r="E21" s="26"/>
      <c r="F21" s="27"/>
      <c r="G21" s="28"/>
      <c r="H21" s="29"/>
      <c r="I21" s="29"/>
      <c r="J21" s="30"/>
    </row>
    <row r="22" spans="1:11" x14ac:dyDescent="0.2">
      <c r="A22" s="9" t="s">
        <v>17</v>
      </c>
      <c r="B22" s="9"/>
      <c r="C22" s="9"/>
      <c r="D22" s="43">
        <f>D23+D26</f>
        <v>413232</v>
      </c>
      <c r="E22" s="43">
        <f>E23+E26</f>
        <v>399720</v>
      </c>
      <c r="F22" s="45">
        <f t="shared" ref="F22:F23" si="1">E22/D22</f>
        <v>0.96730166105238702</v>
      </c>
      <c r="G22" s="45"/>
      <c r="H22" s="46"/>
      <c r="I22" s="46"/>
      <c r="J22" s="46"/>
    </row>
    <row r="23" spans="1:11" x14ac:dyDescent="0.2">
      <c r="A23" s="56" t="s">
        <v>26</v>
      </c>
      <c r="B23" s="57"/>
      <c r="C23" s="58"/>
      <c r="D23" s="49">
        <f>SUM(D24:D24)</f>
        <v>399720</v>
      </c>
      <c r="E23" s="49">
        <f>SUM(E24:E24)</f>
        <v>399720</v>
      </c>
      <c r="F23" s="50">
        <f t="shared" si="1"/>
        <v>1</v>
      </c>
      <c r="G23" s="51"/>
      <c r="H23" s="47"/>
      <c r="I23" s="47"/>
      <c r="J23" s="47"/>
    </row>
    <row r="24" spans="1:11" ht="38.25" x14ac:dyDescent="0.2">
      <c r="A24" s="36" t="s">
        <v>34</v>
      </c>
      <c r="B24" s="37" t="s">
        <v>55</v>
      </c>
      <c r="C24" s="37" t="s">
        <v>35</v>
      </c>
      <c r="D24" s="41">
        <v>399720</v>
      </c>
      <c r="E24" s="41">
        <v>399720</v>
      </c>
      <c r="F24" s="38">
        <f>+E24/D24</f>
        <v>1</v>
      </c>
      <c r="G24" s="38">
        <v>1</v>
      </c>
      <c r="H24" s="39">
        <v>1</v>
      </c>
      <c r="I24" s="92" t="s">
        <v>38</v>
      </c>
      <c r="J24" s="37"/>
    </row>
    <row r="25" spans="1:11" x14ac:dyDescent="0.2">
      <c r="A25" s="52"/>
      <c r="B25" s="42"/>
      <c r="C25" s="42"/>
      <c r="D25" s="54"/>
      <c r="E25" s="41"/>
      <c r="F25" s="55"/>
      <c r="G25" s="38"/>
      <c r="H25" s="39"/>
      <c r="I25" s="39"/>
      <c r="J25" s="40"/>
    </row>
    <row r="26" spans="1:11" x14ac:dyDescent="0.2">
      <c r="A26" s="56" t="s">
        <v>18</v>
      </c>
      <c r="B26" s="57"/>
      <c r="C26" s="58"/>
      <c r="D26" s="59">
        <v>13512</v>
      </c>
      <c r="E26" s="59"/>
      <c r="F26" s="50"/>
      <c r="G26" s="51"/>
      <c r="H26" s="47"/>
      <c r="I26" s="47"/>
      <c r="J26" s="60"/>
    </row>
    <row r="27" spans="1:11" x14ac:dyDescent="0.2">
      <c r="A27" s="23"/>
      <c r="B27" s="24"/>
      <c r="C27" s="25"/>
      <c r="D27" s="33"/>
      <c r="E27" s="26"/>
      <c r="F27" s="27"/>
      <c r="G27" s="28"/>
      <c r="H27" s="29"/>
      <c r="I27" s="29"/>
      <c r="J27" s="30"/>
    </row>
    <row r="28" spans="1:11" x14ac:dyDescent="0.2">
      <c r="A28" s="9" t="s">
        <v>19</v>
      </c>
      <c r="B28" s="9"/>
      <c r="C28" s="9"/>
      <c r="D28" s="43">
        <f>+D29+D34</f>
        <v>578906</v>
      </c>
      <c r="E28" s="43">
        <f>+E29+E34</f>
        <v>559975</v>
      </c>
      <c r="F28" s="44">
        <f t="shared" ref="F28:F29" si="2">E28/D28</f>
        <v>0.96729866334085324</v>
      </c>
      <c r="G28" s="45"/>
      <c r="H28" s="46"/>
      <c r="I28" s="46"/>
      <c r="J28" s="46"/>
    </row>
    <row r="29" spans="1:11" x14ac:dyDescent="0.2">
      <c r="A29" s="56" t="s">
        <v>26</v>
      </c>
      <c r="B29" s="57"/>
      <c r="C29" s="58"/>
      <c r="D29" s="49">
        <f>SUM(D30:D32)</f>
        <v>559975</v>
      </c>
      <c r="E29" s="49">
        <f>SUM(E30:E32)</f>
        <v>559975</v>
      </c>
      <c r="F29" s="50">
        <f t="shared" si="2"/>
        <v>1</v>
      </c>
      <c r="G29" s="51"/>
      <c r="H29" s="47"/>
      <c r="I29" s="47"/>
      <c r="J29" s="47"/>
    </row>
    <row r="30" spans="1:11" ht="25.5" x14ac:dyDescent="0.2">
      <c r="A30" s="36" t="s">
        <v>56</v>
      </c>
      <c r="B30" s="37" t="s">
        <v>83</v>
      </c>
      <c r="C30" s="37" t="s">
        <v>57</v>
      </c>
      <c r="D30" s="41">
        <v>240000</v>
      </c>
      <c r="E30" s="41">
        <v>240000</v>
      </c>
      <c r="F30" s="38">
        <f t="shared" ref="F30:F31" si="3">+E30/D30</f>
        <v>1</v>
      </c>
      <c r="G30" s="38">
        <v>1</v>
      </c>
      <c r="H30" s="39">
        <v>1</v>
      </c>
      <c r="I30" s="91" t="s">
        <v>89</v>
      </c>
      <c r="J30" s="37"/>
    </row>
    <row r="31" spans="1:11" ht="38.25" x14ac:dyDescent="0.2">
      <c r="A31" s="36" t="s">
        <v>80</v>
      </c>
      <c r="B31" s="37" t="s">
        <v>81</v>
      </c>
      <c r="C31" s="37" t="s">
        <v>77</v>
      </c>
      <c r="D31" s="41">
        <v>149975</v>
      </c>
      <c r="E31" s="41">
        <v>149975</v>
      </c>
      <c r="F31" s="38">
        <f t="shared" si="3"/>
        <v>1</v>
      </c>
      <c r="G31" s="38">
        <v>1</v>
      </c>
      <c r="H31" s="39">
        <v>1</v>
      </c>
      <c r="I31" s="91" t="s">
        <v>89</v>
      </c>
      <c r="J31" s="37"/>
      <c r="K31" s="65"/>
    </row>
    <row r="32" spans="1:11" ht="25.5" x14ac:dyDescent="0.2">
      <c r="A32" s="36" t="s">
        <v>79</v>
      </c>
      <c r="B32" s="37" t="s">
        <v>84</v>
      </c>
      <c r="C32" s="37" t="s">
        <v>78</v>
      </c>
      <c r="D32" s="41">
        <v>170000</v>
      </c>
      <c r="E32" s="41">
        <v>170000</v>
      </c>
      <c r="F32" s="38">
        <f>+E32/D32</f>
        <v>1</v>
      </c>
      <c r="G32" s="38">
        <v>1</v>
      </c>
      <c r="H32" s="39">
        <v>1</v>
      </c>
      <c r="I32" s="91" t="s">
        <v>89</v>
      </c>
      <c r="J32" s="37"/>
    </row>
    <row r="33" spans="1:11" x14ac:dyDescent="0.2">
      <c r="A33" s="52"/>
      <c r="B33" s="42"/>
      <c r="C33" s="42"/>
      <c r="D33" s="54"/>
      <c r="E33" s="41"/>
      <c r="F33" s="55"/>
      <c r="G33" s="38"/>
      <c r="H33" s="39"/>
      <c r="I33" s="39"/>
      <c r="J33" s="40"/>
    </row>
    <row r="34" spans="1:11" x14ac:dyDescent="0.2">
      <c r="A34" s="56" t="s">
        <v>18</v>
      </c>
      <c r="B34" s="57"/>
      <c r="C34" s="58"/>
      <c r="D34" s="61">
        <v>18931</v>
      </c>
      <c r="E34" s="61"/>
      <c r="F34" s="51"/>
      <c r="G34" s="51"/>
      <c r="H34" s="47"/>
      <c r="I34" s="47"/>
      <c r="J34" s="47"/>
    </row>
    <row r="35" spans="1:11" x14ac:dyDescent="0.2">
      <c r="A35" s="23"/>
      <c r="B35" s="24"/>
      <c r="C35" s="25"/>
      <c r="D35" s="34"/>
      <c r="E35" s="26"/>
      <c r="F35" s="28"/>
      <c r="G35" s="28"/>
      <c r="H35" s="29"/>
      <c r="I35" s="29"/>
      <c r="J35" s="29"/>
    </row>
    <row r="36" spans="1:11" x14ac:dyDescent="0.2">
      <c r="A36" s="9" t="s">
        <v>20</v>
      </c>
      <c r="B36" s="9"/>
      <c r="C36" s="9"/>
      <c r="D36" s="43">
        <f>+D37+D42</f>
        <v>1017264</v>
      </c>
      <c r="E36" s="43">
        <f>+E37+E42</f>
        <v>984000</v>
      </c>
      <c r="F36" s="44">
        <f t="shared" ref="F36:F37" si="4">E36/D36</f>
        <v>0.96730052375784459</v>
      </c>
      <c r="G36" s="45"/>
      <c r="H36" s="46"/>
      <c r="I36" s="46"/>
      <c r="J36" s="46"/>
    </row>
    <row r="37" spans="1:11" x14ac:dyDescent="0.2">
      <c r="A37" s="56" t="s">
        <v>26</v>
      </c>
      <c r="B37" s="57"/>
      <c r="C37" s="58"/>
      <c r="D37" s="49">
        <f>SUM(D38:D40)</f>
        <v>984000</v>
      </c>
      <c r="E37" s="49">
        <f>SUM(E38:E40)</f>
        <v>984000</v>
      </c>
      <c r="F37" s="50">
        <f t="shared" si="4"/>
        <v>1</v>
      </c>
      <c r="G37" s="51"/>
      <c r="H37" s="47"/>
      <c r="I37" s="47"/>
      <c r="J37" s="47"/>
    </row>
    <row r="38" spans="1:11" ht="38.25" x14ac:dyDescent="0.2">
      <c r="A38" s="37" t="s">
        <v>92</v>
      </c>
      <c r="B38" s="37" t="s">
        <v>36</v>
      </c>
      <c r="C38" s="37" t="s">
        <v>39</v>
      </c>
      <c r="D38" s="41">
        <v>200000</v>
      </c>
      <c r="E38" s="41">
        <v>200000</v>
      </c>
      <c r="F38" s="38">
        <f>+E38/D38</f>
        <v>1</v>
      </c>
      <c r="G38" s="38">
        <v>1</v>
      </c>
      <c r="H38" s="39">
        <v>1</v>
      </c>
      <c r="I38" s="92" t="s">
        <v>39</v>
      </c>
      <c r="J38" s="37"/>
    </row>
    <row r="39" spans="1:11" ht="25.5" x14ac:dyDescent="0.2">
      <c r="A39" s="36" t="s">
        <v>135</v>
      </c>
      <c r="B39" s="37" t="s">
        <v>37</v>
      </c>
      <c r="C39" s="37" t="s">
        <v>86</v>
      </c>
      <c r="D39" s="41">
        <v>400000</v>
      </c>
      <c r="E39" s="41">
        <v>400000</v>
      </c>
      <c r="F39" s="38">
        <f>+E39/D39</f>
        <v>1</v>
      </c>
      <c r="G39" s="38">
        <v>1</v>
      </c>
      <c r="H39" s="39">
        <v>1</v>
      </c>
      <c r="I39" s="91" t="s">
        <v>90</v>
      </c>
      <c r="J39" s="37"/>
    </row>
    <row r="40" spans="1:11" ht="38.25" x14ac:dyDescent="0.2">
      <c r="A40" s="36" t="s">
        <v>80</v>
      </c>
      <c r="B40" s="37" t="s">
        <v>40</v>
      </c>
      <c r="C40" s="37" t="s">
        <v>38</v>
      </c>
      <c r="D40" s="41">
        <v>384000</v>
      </c>
      <c r="E40" s="41">
        <v>384000</v>
      </c>
      <c r="F40" s="38">
        <f>+E40/D40</f>
        <v>1</v>
      </c>
      <c r="G40" s="38">
        <v>1</v>
      </c>
      <c r="H40" s="39">
        <v>1</v>
      </c>
      <c r="I40" s="92" t="s">
        <v>38</v>
      </c>
      <c r="J40" s="37"/>
      <c r="K40" s="65"/>
    </row>
    <row r="41" spans="1:11" x14ac:dyDescent="0.2">
      <c r="A41" s="52"/>
      <c r="B41" s="42"/>
      <c r="C41" s="42"/>
      <c r="D41" s="54"/>
      <c r="E41" s="41"/>
      <c r="F41" s="55"/>
      <c r="G41" s="38"/>
      <c r="H41" s="39"/>
      <c r="I41" s="39"/>
      <c r="J41" s="40"/>
    </row>
    <row r="42" spans="1:11" x14ac:dyDescent="0.2">
      <c r="A42" s="56" t="s">
        <v>18</v>
      </c>
      <c r="B42" s="57"/>
      <c r="C42" s="58"/>
      <c r="D42" s="61">
        <v>33264</v>
      </c>
      <c r="E42" s="61"/>
      <c r="F42" s="51"/>
      <c r="G42" s="51"/>
      <c r="H42" s="47"/>
      <c r="I42" s="47"/>
      <c r="J42" s="47"/>
    </row>
    <row r="43" spans="1:11" x14ac:dyDescent="0.2">
      <c r="A43" s="23"/>
      <c r="B43" s="24"/>
      <c r="C43" s="25"/>
      <c r="D43" s="34"/>
      <c r="E43" s="26"/>
      <c r="F43" s="28"/>
      <c r="G43" s="28"/>
      <c r="H43" s="29"/>
      <c r="I43" s="29"/>
      <c r="J43" s="29"/>
    </row>
    <row r="44" spans="1:11" x14ac:dyDescent="0.2">
      <c r="A44" s="9" t="s">
        <v>21</v>
      </c>
      <c r="B44" s="9"/>
      <c r="C44" s="9"/>
      <c r="D44" s="43">
        <f>D45+D52</f>
        <v>1971519.2000000002</v>
      </c>
      <c r="E44" s="43">
        <f>E45+E52</f>
        <v>1907051.2000000002</v>
      </c>
      <c r="F44" s="44">
        <f t="shared" ref="F44:F45" si="5">E44/D44</f>
        <v>0.96730034381607843</v>
      </c>
      <c r="G44" s="45"/>
      <c r="H44" s="46"/>
      <c r="I44" s="46"/>
      <c r="J44" s="46"/>
    </row>
    <row r="45" spans="1:11" x14ac:dyDescent="0.2">
      <c r="A45" s="56" t="s">
        <v>26</v>
      </c>
      <c r="B45" s="57"/>
      <c r="C45" s="57"/>
      <c r="D45" s="49">
        <f>SUM(D46:D50)</f>
        <v>1907051.2000000002</v>
      </c>
      <c r="E45" s="49">
        <f>SUM(E46:E50)</f>
        <v>1907051.2000000002</v>
      </c>
      <c r="F45" s="50">
        <f t="shared" si="5"/>
        <v>1</v>
      </c>
      <c r="G45" s="51"/>
      <c r="H45" s="47"/>
      <c r="I45" s="47"/>
      <c r="J45" s="47"/>
    </row>
    <row r="46" spans="1:11" ht="25.5" x14ac:dyDescent="0.2">
      <c r="A46" s="37" t="s">
        <v>95</v>
      </c>
      <c r="B46" s="37" t="s">
        <v>41</v>
      </c>
      <c r="C46" s="37" t="s">
        <v>59</v>
      </c>
      <c r="D46" s="41">
        <v>383912</v>
      </c>
      <c r="E46" s="41">
        <v>383912</v>
      </c>
      <c r="F46" s="38">
        <f>+E46/D46</f>
        <v>1</v>
      </c>
      <c r="G46" s="38">
        <v>1</v>
      </c>
      <c r="H46" s="39">
        <v>1</v>
      </c>
      <c r="I46" s="91" t="s">
        <v>90</v>
      </c>
      <c r="J46" s="37"/>
    </row>
    <row r="47" spans="1:11" ht="51" x14ac:dyDescent="0.2">
      <c r="A47" s="36" t="s">
        <v>94</v>
      </c>
      <c r="B47" s="37" t="s">
        <v>42</v>
      </c>
      <c r="C47" s="37" t="s">
        <v>58</v>
      </c>
      <c r="D47" s="41">
        <v>390000</v>
      </c>
      <c r="E47" s="41">
        <v>390000</v>
      </c>
      <c r="F47" s="38">
        <f t="shared" ref="F47:F50" si="6">+E47/D47</f>
        <v>1</v>
      </c>
      <c r="G47" s="38">
        <v>1</v>
      </c>
      <c r="H47" s="39">
        <v>1</v>
      </c>
      <c r="I47" s="91" t="s">
        <v>90</v>
      </c>
      <c r="J47" s="37"/>
    </row>
    <row r="48" spans="1:11" ht="25.5" x14ac:dyDescent="0.2">
      <c r="A48" s="37" t="s">
        <v>98</v>
      </c>
      <c r="B48" s="37" t="s">
        <v>43</v>
      </c>
      <c r="C48" s="37" t="s">
        <v>58</v>
      </c>
      <c r="D48" s="41">
        <v>391569.6</v>
      </c>
      <c r="E48" s="41">
        <f>274098.72+117470.88</f>
        <v>391569.6</v>
      </c>
      <c r="F48" s="38">
        <f t="shared" si="6"/>
        <v>1</v>
      </c>
      <c r="G48" s="38">
        <v>1</v>
      </c>
      <c r="H48" s="39">
        <v>1</v>
      </c>
      <c r="I48" s="91" t="s">
        <v>90</v>
      </c>
      <c r="J48" s="37"/>
    </row>
    <row r="49" spans="1:10" ht="25.5" x14ac:dyDescent="0.2">
      <c r="A49" s="37" t="s">
        <v>98</v>
      </c>
      <c r="B49" s="37" t="s">
        <v>44</v>
      </c>
      <c r="C49" s="37" t="s">
        <v>58</v>
      </c>
      <c r="D49" s="41">
        <v>391569.6</v>
      </c>
      <c r="E49" s="41">
        <v>391569.6</v>
      </c>
      <c r="F49" s="38">
        <f t="shared" si="6"/>
        <v>1</v>
      </c>
      <c r="G49" s="38">
        <v>1</v>
      </c>
      <c r="H49" s="39">
        <v>1</v>
      </c>
      <c r="I49" s="91" t="s">
        <v>90</v>
      </c>
      <c r="J49" s="37"/>
    </row>
    <row r="50" spans="1:10" ht="51" x14ac:dyDescent="0.2">
      <c r="A50" s="36" t="s">
        <v>94</v>
      </c>
      <c r="B50" s="37" t="s">
        <v>42</v>
      </c>
      <c r="C50" s="37" t="s">
        <v>130</v>
      </c>
      <c r="D50" s="41">
        <v>350000</v>
      </c>
      <c r="E50" s="41">
        <v>350000</v>
      </c>
      <c r="F50" s="38">
        <f t="shared" si="6"/>
        <v>1</v>
      </c>
      <c r="G50" s="38">
        <v>1</v>
      </c>
      <c r="H50" s="39">
        <v>1</v>
      </c>
      <c r="I50" s="91" t="s">
        <v>90</v>
      </c>
      <c r="J50" s="37"/>
    </row>
    <row r="51" spans="1:10" x14ac:dyDescent="0.2">
      <c r="A51" s="52"/>
      <c r="B51" s="42"/>
      <c r="C51" s="42"/>
      <c r="D51" s="54"/>
      <c r="E51" s="41"/>
      <c r="F51" s="55"/>
      <c r="G51" s="38"/>
      <c r="H51" s="39"/>
      <c r="I51" s="39"/>
      <c r="J51" s="40"/>
    </row>
    <row r="52" spans="1:10" x14ac:dyDescent="0.2">
      <c r="A52" s="56" t="s">
        <v>18</v>
      </c>
      <c r="B52" s="57"/>
      <c r="C52" s="57"/>
      <c r="D52" s="61">
        <v>64468</v>
      </c>
      <c r="E52" s="61"/>
      <c r="F52" s="50"/>
      <c r="G52" s="51"/>
      <c r="H52" s="47"/>
      <c r="I52" s="47"/>
      <c r="J52" s="47"/>
    </row>
    <row r="53" spans="1:10" x14ac:dyDescent="0.2">
      <c r="A53" s="23"/>
      <c r="B53" s="24"/>
      <c r="C53" s="24"/>
      <c r="D53" s="34"/>
      <c r="E53" s="31"/>
      <c r="F53" s="27"/>
      <c r="G53" s="28"/>
      <c r="H53" s="29"/>
      <c r="I53" s="29"/>
      <c r="J53" s="29"/>
    </row>
    <row r="54" spans="1:10" x14ac:dyDescent="0.2">
      <c r="A54" s="9" t="s">
        <v>22</v>
      </c>
      <c r="B54" s="9"/>
      <c r="C54" s="9"/>
      <c r="D54" s="43">
        <f>+D55+D64</f>
        <v>2325648</v>
      </c>
      <c r="E54" s="43">
        <f>+E55+E64</f>
        <v>2249600</v>
      </c>
      <c r="F54" s="44">
        <f t="shared" ref="F54:F55" si="7">E54/D54</f>
        <v>0.96730029651950766</v>
      </c>
      <c r="G54" s="45"/>
      <c r="H54" s="46"/>
      <c r="I54" s="46"/>
      <c r="J54" s="46"/>
    </row>
    <row r="55" spans="1:10" x14ac:dyDescent="0.2">
      <c r="A55" s="56" t="s">
        <v>26</v>
      </c>
      <c r="B55" s="57"/>
      <c r="C55" s="57"/>
      <c r="D55" s="49">
        <f>SUM(D56:D62)</f>
        <v>2249600</v>
      </c>
      <c r="E55" s="49">
        <f>SUM(E56:E62)</f>
        <v>2249600</v>
      </c>
      <c r="F55" s="50">
        <f t="shared" si="7"/>
        <v>1</v>
      </c>
      <c r="G55" s="51"/>
      <c r="H55" s="47"/>
      <c r="I55" s="47"/>
      <c r="J55" s="47"/>
    </row>
    <row r="56" spans="1:10" ht="25.5" x14ac:dyDescent="0.2">
      <c r="A56" s="36" t="s">
        <v>60</v>
      </c>
      <c r="B56" s="37" t="s">
        <v>61</v>
      </c>
      <c r="C56" s="37" t="s">
        <v>131</v>
      </c>
      <c r="D56" s="41">
        <v>343900</v>
      </c>
      <c r="E56" s="41">
        <v>343900</v>
      </c>
      <c r="F56" s="38">
        <f>+E56/D56</f>
        <v>1</v>
      </c>
      <c r="G56" s="38">
        <v>1</v>
      </c>
      <c r="H56" s="39">
        <v>1</v>
      </c>
      <c r="I56" s="91" t="s">
        <v>90</v>
      </c>
      <c r="J56" s="37"/>
    </row>
    <row r="57" spans="1:10" ht="25.5" x14ac:dyDescent="0.2">
      <c r="A57" s="36" t="s">
        <v>60</v>
      </c>
      <c r="B57" s="37" t="s">
        <v>67</v>
      </c>
      <c r="C57" s="37" t="s">
        <v>132</v>
      </c>
      <c r="D57" s="41">
        <v>343900</v>
      </c>
      <c r="E57" s="41">
        <v>343900</v>
      </c>
      <c r="F57" s="38">
        <f t="shared" ref="F57:F60" si="8">+E57/D57</f>
        <v>1</v>
      </c>
      <c r="G57" s="38">
        <v>1</v>
      </c>
      <c r="H57" s="39">
        <v>1</v>
      </c>
      <c r="I57" s="91" t="s">
        <v>90</v>
      </c>
      <c r="J57" s="37"/>
    </row>
    <row r="58" spans="1:10" ht="25.5" x14ac:dyDescent="0.2">
      <c r="A58" s="36" t="s">
        <v>60</v>
      </c>
      <c r="B58" s="37" t="s">
        <v>62</v>
      </c>
      <c r="C58" s="37" t="s">
        <v>133</v>
      </c>
      <c r="D58" s="41">
        <v>169900</v>
      </c>
      <c r="E58" s="41">
        <v>169900</v>
      </c>
      <c r="F58" s="38">
        <f t="shared" si="8"/>
        <v>1</v>
      </c>
      <c r="G58" s="38">
        <v>1</v>
      </c>
      <c r="H58" s="39">
        <v>1</v>
      </c>
      <c r="I58" s="91" t="s">
        <v>90</v>
      </c>
      <c r="J58" s="37"/>
    </row>
    <row r="59" spans="1:10" ht="25.5" x14ac:dyDescent="0.2">
      <c r="A59" s="36" t="s">
        <v>60</v>
      </c>
      <c r="B59" s="37" t="s">
        <v>66</v>
      </c>
      <c r="C59" s="37" t="s">
        <v>134</v>
      </c>
      <c r="D59" s="41">
        <v>191900</v>
      </c>
      <c r="E59" s="41">
        <v>191900</v>
      </c>
      <c r="F59" s="38">
        <f t="shared" si="8"/>
        <v>1</v>
      </c>
      <c r="G59" s="38">
        <v>1</v>
      </c>
      <c r="H59" s="39">
        <v>1</v>
      </c>
      <c r="I59" s="91" t="s">
        <v>90</v>
      </c>
      <c r="J59" s="37"/>
    </row>
    <row r="60" spans="1:10" ht="25.5" x14ac:dyDescent="0.2">
      <c r="A60" s="36" t="s">
        <v>136</v>
      </c>
      <c r="B60" s="37" t="s">
        <v>63</v>
      </c>
      <c r="C60" s="37" t="s">
        <v>68</v>
      </c>
      <c r="D60" s="41">
        <v>400000</v>
      </c>
      <c r="E60" s="41">
        <v>400000</v>
      </c>
      <c r="F60" s="38">
        <f t="shared" si="8"/>
        <v>1</v>
      </c>
      <c r="G60" s="38">
        <v>1</v>
      </c>
      <c r="H60" s="39">
        <v>1</v>
      </c>
      <c r="I60" s="91" t="s">
        <v>90</v>
      </c>
      <c r="J60" s="37"/>
    </row>
    <row r="61" spans="1:10" ht="25.5" x14ac:dyDescent="0.2">
      <c r="A61" s="36" t="s">
        <v>137</v>
      </c>
      <c r="B61" s="37" t="s">
        <v>64</v>
      </c>
      <c r="C61" s="37" t="s">
        <v>69</v>
      </c>
      <c r="D61" s="41">
        <v>400000</v>
      </c>
      <c r="E61" s="41">
        <v>400000</v>
      </c>
      <c r="F61" s="38">
        <f>+E61/D61</f>
        <v>1</v>
      </c>
      <c r="G61" s="38">
        <v>1</v>
      </c>
      <c r="H61" s="39">
        <v>1</v>
      </c>
      <c r="I61" s="91" t="s">
        <v>90</v>
      </c>
      <c r="J61" s="37"/>
    </row>
    <row r="62" spans="1:10" ht="25.5" x14ac:dyDescent="0.2">
      <c r="A62" s="36" t="s">
        <v>137</v>
      </c>
      <c r="B62" s="37" t="s">
        <v>65</v>
      </c>
      <c r="C62" s="37" t="s">
        <v>70</v>
      </c>
      <c r="D62" s="41">
        <v>400000</v>
      </c>
      <c r="E62" s="41">
        <v>400000</v>
      </c>
      <c r="F62" s="38">
        <f>+E62/D62</f>
        <v>1</v>
      </c>
      <c r="G62" s="38">
        <v>1</v>
      </c>
      <c r="H62" s="39">
        <v>1</v>
      </c>
      <c r="I62" s="91" t="s">
        <v>90</v>
      </c>
      <c r="J62" s="37"/>
    </row>
    <row r="63" spans="1:10" x14ac:dyDescent="0.2">
      <c r="A63" s="52"/>
      <c r="B63" s="42"/>
      <c r="C63" s="62"/>
      <c r="D63" s="63"/>
      <c r="E63" s="41"/>
      <c r="F63" s="55"/>
      <c r="G63" s="38"/>
      <c r="H63" s="39"/>
      <c r="I63" s="39"/>
      <c r="J63" s="40"/>
    </row>
    <row r="64" spans="1:10" x14ac:dyDescent="0.2">
      <c r="A64" s="56" t="s">
        <v>18</v>
      </c>
      <c r="B64" s="57"/>
      <c r="C64" s="57"/>
      <c r="D64" s="61">
        <v>76048</v>
      </c>
      <c r="E64" s="61"/>
      <c r="F64" s="50"/>
      <c r="G64" s="51"/>
      <c r="H64" s="47"/>
      <c r="I64" s="47"/>
      <c r="J64" s="47"/>
    </row>
    <row r="65" spans="1:13" x14ac:dyDescent="0.2">
      <c r="A65" s="23"/>
      <c r="B65" s="24"/>
      <c r="C65" s="24"/>
      <c r="D65" s="34"/>
      <c r="E65" s="31"/>
      <c r="F65" s="27"/>
      <c r="G65" s="28"/>
      <c r="H65" s="29"/>
      <c r="I65" s="29"/>
      <c r="J65" s="29"/>
    </row>
    <row r="66" spans="1:13" x14ac:dyDescent="0.2">
      <c r="A66" s="9" t="s">
        <v>23</v>
      </c>
      <c r="B66" s="9"/>
      <c r="C66" s="9"/>
      <c r="D66" s="43">
        <f>+D67+D70</f>
        <v>206761</v>
      </c>
      <c r="E66" s="43">
        <f>+E67+E70</f>
        <v>200000</v>
      </c>
      <c r="F66" s="64">
        <f t="shared" ref="F66:F67" si="9">E66/D66</f>
        <v>0.96730040965172348</v>
      </c>
      <c r="G66" s="45"/>
      <c r="H66" s="46"/>
      <c r="I66" s="46"/>
      <c r="J66" s="46"/>
    </row>
    <row r="67" spans="1:13" x14ac:dyDescent="0.2">
      <c r="A67" s="56" t="s">
        <v>26</v>
      </c>
      <c r="B67" s="57"/>
      <c r="C67" s="57"/>
      <c r="D67" s="49">
        <f>SUM(D68)</f>
        <v>200000</v>
      </c>
      <c r="E67" s="49">
        <f>SUM(E68)</f>
        <v>200000</v>
      </c>
      <c r="F67" s="50">
        <f t="shared" si="9"/>
        <v>1</v>
      </c>
      <c r="G67" s="51"/>
      <c r="H67" s="47"/>
      <c r="I67" s="47"/>
      <c r="J67" s="47"/>
    </row>
    <row r="68" spans="1:13" ht="38.25" x14ac:dyDescent="0.2">
      <c r="A68" s="37" t="s">
        <v>92</v>
      </c>
      <c r="B68" s="37" t="s">
        <v>71</v>
      </c>
      <c r="C68" s="37" t="s">
        <v>39</v>
      </c>
      <c r="D68" s="41">
        <v>200000</v>
      </c>
      <c r="E68" s="41">
        <v>200000</v>
      </c>
      <c r="F68" s="38">
        <f>+E68/D68</f>
        <v>1</v>
      </c>
      <c r="G68" s="38">
        <v>1</v>
      </c>
      <c r="H68" s="39">
        <v>1</v>
      </c>
      <c r="I68" s="92" t="s">
        <v>39</v>
      </c>
      <c r="J68" s="37"/>
    </row>
    <row r="69" spans="1:13" x14ac:dyDescent="0.2">
      <c r="A69" s="52"/>
      <c r="B69" s="42"/>
      <c r="C69" s="42"/>
      <c r="D69" s="54"/>
      <c r="E69" s="41"/>
      <c r="F69" s="55"/>
      <c r="G69" s="38"/>
      <c r="H69" s="39"/>
      <c r="I69" s="39"/>
      <c r="J69" s="40"/>
    </row>
    <row r="70" spans="1:13" x14ac:dyDescent="0.2">
      <c r="A70" s="56" t="s">
        <v>18</v>
      </c>
      <c r="B70" s="57"/>
      <c r="C70" s="57"/>
      <c r="D70" s="61">
        <v>6761</v>
      </c>
      <c r="E70" s="61"/>
      <c r="F70" s="50"/>
      <c r="G70" s="51"/>
      <c r="H70" s="47"/>
      <c r="I70" s="47"/>
      <c r="J70" s="47"/>
    </row>
    <row r="71" spans="1:13" x14ac:dyDescent="0.2">
      <c r="A71" s="23"/>
      <c r="B71" s="24"/>
      <c r="C71" s="24"/>
      <c r="D71" s="34"/>
      <c r="E71" s="31"/>
      <c r="F71" s="27"/>
      <c r="G71" s="28"/>
      <c r="H71" s="29"/>
      <c r="I71" s="29"/>
      <c r="J71" s="29"/>
    </row>
    <row r="72" spans="1:13" x14ac:dyDescent="0.2">
      <c r="A72" s="9" t="s">
        <v>24</v>
      </c>
      <c r="B72" s="9"/>
      <c r="C72" s="9"/>
      <c r="D72" s="43">
        <f>+D73+D79</f>
        <v>844567</v>
      </c>
      <c r="E72" s="43">
        <f>+E73+E79</f>
        <v>816950</v>
      </c>
      <c r="F72" s="64">
        <f t="shared" ref="F72:F73" si="10">E72/D72</f>
        <v>0.96730040363878766</v>
      </c>
      <c r="G72" s="45"/>
      <c r="H72" s="46"/>
      <c r="I72" s="46"/>
      <c r="J72" s="46"/>
    </row>
    <row r="73" spans="1:13" x14ac:dyDescent="0.2">
      <c r="A73" s="56" t="s">
        <v>26</v>
      </c>
      <c r="B73" s="57"/>
      <c r="C73" s="57"/>
      <c r="D73" s="49">
        <f>SUM(D74:D77)</f>
        <v>816950</v>
      </c>
      <c r="E73" s="49">
        <f>SUM(E74:E77)</f>
        <v>816950</v>
      </c>
      <c r="F73" s="50">
        <f t="shared" si="10"/>
        <v>1</v>
      </c>
      <c r="G73" s="51"/>
      <c r="H73" s="47"/>
      <c r="I73" s="47"/>
      <c r="J73" s="47"/>
    </row>
    <row r="74" spans="1:13" ht="25.5" x14ac:dyDescent="0.2">
      <c r="A74" s="37" t="s">
        <v>97</v>
      </c>
      <c r="B74" s="37" t="s">
        <v>51</v>
      </c>
      <c r="C74" s="37" t="s">
        <v>75</v>
      </c>
      <c r="D74" s="41">
        <v>331200</v>
      </c>
      <c r="E74" s="41">
        <v>331200</v>
      </c>
      <c r="F74" s="38">
        <f>+E74/D74</f>
        <v>1</v>
      </c>
      <c r="G74" s="38">
        <v>1</v>
      </c>
      <c r="H74" s="39">
        <v>1</v>
      </c>
      <c r="I74" s="91" t="s">
        <v>90</v>
      </c>
      <c r="J74" s="37"/>
      <c r="K74" s="65"/>
      <c r="L74" s="65"/>
    </row>
    <row r="75" spans="1:13" ht="25.5" x14ac:dyDescent="0.2">
      <c r="A75" s="37" t="s">
        <v>96</v>
      </c>
      <c r="B75" s="37" t="s">
        <v>52</v>
      </c>
      <c r="C75" s="37" t="s">
        <v>72</v>
      </c>
      <c r="D75" s="41">
        <v>240000</v>
      </c>
      <c r="E75" s="41">
        <v>240000</v>
      </c>
      <c r="F75" s="38">
        <f>+E75/D75</f>
        <v>1</v>
      </c>
      <c r="G75" s="38">
        <v>1</v>
      </c>
      <c r="H75" s="39">
        <v>1</v>
      </c>
      <c r="I75" s="91" t="s">
        <v>89</v>
      </c>
      <c r="J75" s="37"/>
      <c r="K75" s="65"/>
      <c r="L75" s="65"/>
      <c r="M75" s="66"/>
    </row>
    <row r="76" spans="1:13" ht="25.5" x14ac:dyDescent="0.2">
      <c r="A76" s="36" t="s">
        <v>100</v>
      </c>
      <c r="B76" s="37" t="s">
        <v>53</v>
      </c>
      <c r="C76" s="37" t="s">
        <v>73</v>
      </c>
      <c r="D76" s="41">
        <v>160500</v>
      </c>
      <c r="E76" s="41">
        <v>160500</v>
      </c>
      <c r="F76" s="38">
        <f t="shared" ref="F76:F77" si="11">+E76/D76</f>
        <v>1</v>
      </c>
      <c r="G76" s="38">
        <v>1</v>
      </c>
      <c r="H76" s="39">
        <v>1</v>
      </c>
      <c r="I76" s="91" t="s">
        <v>89</v>
      </c>
      <c r="J76" s="37"/>
      <c r="K76" s="65"/>
      <c r="L76" s="65"/>
    </row>
    <row r="77" spans="1:13" ht="38.25" x14ac:dyDescent="0.2">
      <c r="A77" s="36" t="s">
        <v>100</v>
      </c>
      <c r="B77" s="37" t="s">
        <v>54</v>
      </c>
      <c r="C77" s="37" t="s">
        <v>74</v>
      </c>
      <c r="D77" s="41">
        <v>85250</v>
      </c>
      <c r="E77" s="41">
        <v>85250</v>
      </c>
      <c r="F77" s="38">
        <f t="shared" si="11"/>
        <v>1</v>
      </c>
      <c r="G77" s="38">
        <v>1</v>
      </c>
      <c r="H77" s="39">
        <v>1</v>
      </c>
      <c r="I77" s="91" t="s">
        <v>89</v>
      </c>
      <c r="J77" s="37"/>
      <c r="L77" s="65"/>
    </row>
    <row r="78" spans="1:13" x14ac:dyDescent="0.2">
      <c r="A78" s="52"/>
      <c r="B78" s="42"/>
      <c r="C78" s="42"/>
      <c r="D78" s="54"/>
      <c r="E78" s="41"/>
      <c r="F78" s="55"/>
      <c r="G78" s="38"/>
      <c r="H78" s="39"/>
      <c r="I78" s="39"/>
      <c r="J78" s="40"/>
    </row>
    <row r="79" spans="1:13" x14ac:dyDescent="0.2">
      <c r="A79" s="56" t="s">
        <v>18</v>
      </c>
      <c r="B79" s="57"/>
      <c r="C79" s="57"/>
      <c r="D79" s="61">
        <v>27617</v>
      </c>
      <c r="E79" s="61"/>
      <c r="F79" s="50"/>
      <c r="G79" s="51"/>
      <c r="H79" s="47"/>
      <c r="I79" s="47"/>
      <c r="J79" s="47"/>
    </row>
    <row r="80" spans="1:13" x14ac:dyDescent="0.2">
      <c r="A80" s="23"/>
      <c r="B80" s="24"/>
      <c r="C80" s="24"/>
      <c r="D80" s="34"/>
      <c r="E80" s="31"/>
      <c r="F80" s="27"/>
      <c r="G80" s="28"/>
      <c r="H80" s="29"/>
      <c r="I80" s="29"/>
      <c r="J80" s="29"/>
    </row>
    <row r="81" spans="1:10" x14ac:dyDescent="0.2">
      <c r="A81" s="9" t="s">
        <v>25</v>
      </c>
      <c r="B81" s="9"/>
      <c r="C81" s="9"/>
      <c r="D81" s="43">
        <f>+D82+D87</f>
        <v>557324</v>
      </c>
      <c r="E81" s="43">
        <f>+E82+E87</f>
        <v>539100</v>
      </c>
      <c r="F81" s="44">
        <f t="shared" ref="F81:F82" si="12">E81/D81</f>
        <v>0.96730088781391077</v>
      </c>
      <c r="G81" s="45"/>
      <c r="H81" s="46"/>
      <c r="I81" s="46"/>
      <c r="J81" s="46"/>
    </row>
    <row r="82" spans="1:10" x14ac:dyDescent="0.2">
      <c r="A82" s="56" t="s">
        <v>26</v>
      </c>
      <c r="B82" s="57"/>
      <c r="C82" s="57"/>
      <c r="D82" s="49">
        <f>SUM(D83:D85)</f>
        <v>539100</v>
      </c>
      <c r="E82" s="49">
        <f>SUM(E83:E85)</f>
        <v>539100</v>
      </c>
      <c r="F82" s="50">
        <f t="shared" si="12"/>
        <v>1</v>
      </c>
      <c r="G82" s="51"/>
      <c r="H82" s="47"/>
      <c r="I82" s="47"/>
      <c r="J82" s="47"/>
    </row>
    <row r="83" spans="1:10" ht="38.25" x14ac:dyDescent="0.2">
      <c r="A83" s="37" t="s">
        <v>92</v>
      </c>
      <c r="B83" s="37" t="s">
        <v>48</v>
      </c>
      <c r="C83" s="37" t="s">
        <v>45</v>
      </c>
      <c r="D83" s="41">
        <v>200000</v>
      </c>
      <c r="E83" s="41">
        <v>200000</v>
      </c>
      <c r="F83" s="38">
        <f>+E83/D83</f>
        <v>1</v>
      </c>
      <c r="G83" s="38">
        <v>1</v>
      </c>
      <c r="H83" s="39">
        <v>1</v>
      </c>
      <c r="I83" s="92" t="s">
        <v>39</v>
      </c>
      <c r="J83" s="37"/>
    </row>
    <row r="84" spans="1:10" ht="38.25" x14ac:dyDescent="0.2">
      <c r="A84" s="37" t="s">
        <v>99</v>
      </c>
      <c r="B84" s="37" t="s">
        <v>49</v>
      </c>
      <c r="C84" s="37" t="s">
        <v>46</v>
      </c>
      <c r="D84" s="41">
        <v>189100</v>
      </c>
      <c r="E84" s="41">
        <v>189100</v>
      </c>
      <c r="F84" s="38">
        <f t="shared" ref="F84:F85" si="13">+E84/D84</f>
        <v>1</v>
      </c>
      <c r="G84" s="38">
        <v>1</v>
      </c>
      <c r="H84" s="39">
        <v>1</v>
      </c>
      <c r="I84" s="92" t="s">
        <v>39</v>
      </c>
      <c r="J84" s="37"/>
    </row>
    <row r="85" spans="1:10" ht="25.5" x14ac:dyDescent="0.2">
      <c r="A85" s="36" t="s">
        <v>30</v>
      </c>
      <c r="B85" s="37" t="s">
        <v>50</v>
      </c>
      <c r="C85" s="37" t="s">
        <v>47</v>
      </c>
      <c r="D85" s="41">
        <v>150000</v>
      </c>
      <c r="E85" s="41">
        <v>150000</v>
      </c>
      <c r="F85" s="38">
        <f t="shared" si="13"/>
        <v>1</v>
      </c>
      <c r="G85" s="38">
        <v>1</v>
      </c>
      <c r="H85" s="39">
        <v>1</v>
      </c>
      <c r="I85" s="91" t="s">
        <v>91</v>
      </c>
      <c r="J85" s="37"/>
    </row>
    <row r="86" spans="1:10" x14ac:dyDescent="0.2">
      <c r="A86" s="52"/>
      <c r="B86" s="42"/>
      <c r="C86" s="42"/>
      <c r="D86" s="54"/>
      <c r="E86" s="41"/>
      <c r="F86" s="55"/>
      <c r="G86" s="38"/>
      <c r="H86" s="39"/>
      <c r="I86" s="39"/>
      <c r="J86" s="40"/>
    </row>
    <row r="87" spans="1:10" x14ac:dyDescent="0.2">
      <c r="A87" s="56" t="s">
        <v>18</v>
      </c>
      <c r="B87" s="57"/>
      <c r="C87" s="57"/>
      <c r="D87" s="61">
        <v>18224</v>
      </c>
      <c r="E87" s="61"/>
      <c r="F87" s="50"/>
      <c r="G87" s="51"/>
      <c r="H87" s="47"/>
      <c r="I87" s="47"/>
      <c r="J87" s="47"/>
    </row>
    <row r="88" spans="1:10" s="22" customFormat="1" x14ac:dyDescent="0.2">
      <c r="A88" s="16"/>
      <c r="B88" s="17"/>
      <c r="C88" s="17"/>
      <c r="D88" s="18"/>
      <c r="E88" s="19"/>
      <c r="F88" s="20"/>
      <c r="G88" s="21"/>
      <c r="H88" s="17"/>
      <c r="I88" s="17"/>
      <c r="J88" s="17"/>
    </row>
  </sheetData>
  <mergeCells count="18">
    <mergeCell ref="A1:J1"/>
    <mergeCell ref="A2:J2"/>
    <mergeCell ref="A3:J3"/>
    <mergeCell ref="A5:J5"/>
    <mergeCell ref="A8:A13"/>
    <mergeCell ref="H11:H13"/>
    <mergeCell ref="I11:I13"/>
    <mergeCell ref="A4:J4"/>
    <mergeCell ref="B8:B13"/>
    <mergeCell ref="C8:C13"/>
    <mergeCell ref="D8:D13"/>
    <mergeCell ref="E8:G9"/>
    <mergeCell ref="H8:I10"/>
    <mergeCell ref="J8:J13"/>
    <mergeCell ref="E10:F10"/>
    <mergeCell ref="G10:G13"/>
    <mergeCell ref="E11:E13"/>
    <mergeCell ref="F11:F13"/>
  </mergeCells>
  <printOptions horizontalCentered="1"/>
  <pageMargins left="0.11811023622047245" right="0.11811023622047245" top="0.35433070866141736" bottom="0.35433070866141736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RESUMEN-CUADRO</vt:lpstr>
      <vt:lpstr>IAFF PROMANP 2015</vt:lpstr>
      <vt:lpstr>'IAFF PROMANP 2015'!Área_de_impresión</vt:lpstr>
      <vt:lpstr>'IAFF PROMANP 2015'!Títulos_a_imprimir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Lara Villa</dc:creator>
  <cp:lastModifiedBy>Juan Carlos Cabrera Medellin</cp:lastModifiedBy>
  <cp:lastPrinted>2016-01-28T02:18:56Z</cp:lastPrinted>
  <dcterms:created xsi:type="dcterms:W3CDTF">2015-01-13T17:42:23Z</dcterms:created>
  <dcterms:modified xsi:type="dcterms:W3CDTF">2016-01-28T02:37:07Z</dcterms:modified>
</cp:coreProperties>
</file>