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5" yWindow="-15" windowWidth="24900" windowHeight="6990" firstSheet="1" activeTab="1"/>
  </bookViews>
  <sheets>
    <sheet name="RESUMEN-CUADRO" sheetId="5" r:id="rId1"/>
    <sheet name="IAFF PROMANP 2016 (2)" sheetId="6" r:id="rId2"/>
  </sheets>
  <definedNames>
    <definedName name="_xlnm._FilterDatabase" localSheetId="1" hidden="1">'IAFF PROMANP 2016 (2)'!$A$15:$J$38</definedName>
    <definedName name="_xlnm.Print_Area" localSheetId="1">'IAFF PROMANP 2016 (2)'!$A$1:$J$39</definedName>
    <definedName name="_xlnm.Print_Titles" localSheetId="1">'IAFF PROMANP 2016 (2)'!$9:$14</definedName>
  </definedNames>
  <calcPr calcId="145621"/>
</workbook>
</file>

<file path=xl/calcChain.xml><?xml version="1.0" encoding="utf-8"?>
<calcChain xmlns="http://schemas.openxmlformats.org/spreadsheetml/2006/main">
  <c r="E18" i="6" l="1"/>
  <c r="F39" i="6" l="1"/>
  <c r="E38" i="6"/>
  <c r="D38" i="6"/>
  <c r="F37" i="6"/>
  <c r="F36" i="6"/>
  <c r="E35" i="6"/>
  <c r="D35" i="6"/>
  <c r="E33" i="6"/>
  <c r="D33" i="6"/>
  <c r="F32" i="6"/>
  <c r="F31" i="6"/>
  <c r="F30" i="6"/>
  <c r="E29" i="6"/>
  <c r="D29" i="6"/>
  <c r="E24" i="6"/>
  <c r="D24" i="6"/>
  <c r="E21" i="6"/>
  <c r="D21" i="6"/>
  <c r="E19" i="6"/>
  <c r="D19" i="6"/>
  <c r="F19" i="6" s="1"/>
  <c r="F16" i="6"/>
  <c r="F24" i="6" l="1"/>
  <c r="F33" i="6"/>
  <c r="F38" i="6"/>
  <c r="F35" i="6"/>
  <c r="D15" i="6"/>
  <c r="D18" i="6" s="1"/>
  <c r="F21" i="6"/>
  <c r="F29" i="6"/>
  <c r="E15" i="6"/>
  <c r="F15" i="6" l="1"/>
  <c r="F18" i="6" l="1"/>
  <c r="E30" i="5" l="1"/>
  <c r="G21" i="5" l="1"/>
  <c r="C21" i="5" l="1"/>
  <c r="C23" i="5" s="1"/>
  <c r="B21" i="5"/>
  <c r="B23" i="5" s="1"/>
  <c r="D19" i="5"/>
  <c r="D18" i="5"/>
  <c r="D17" i="5"/>
  <c r="D16" i="5"/>
  <c r="D15" i="5"/>
  <c r="D14" i="5"/>
  <c r="D13" i="5"/>
  <c r="D21" i="5" s="1"/>
  <c r="D12" i="5"/>
  <c r="D11" i="5"/>
  <c r="F21" i="5"/>
  <c r="F23" i="5" s="1"/>
  <c r="E21" i="5"/>
  <c r="E23" i="5" s="1"/>
  <c r="G23" i="5" s="1"/>
  <c r="B5" i="5"/>
  <c r="D23" i="5" l="1"/>
  <c r="H11" i="5" l="1"/>
  <c r="I11" i="5" s="1"/>
  <c r="H14" i="5" l="1"/>
  <c r="I14" i="5" s="1"/>
  <c r="H16" i="5"/>
  <c r="I16" i="5" s="1"/>
  <c r="H18" i="5"/>
  <c r="I18" i="5" s="1"/>
  <c r="H13" i="5"/>
  <c r="I13" i="5" s="1"/>
  <c r="H15" i="5"/>
  <c r="I15" i="5" s="1"/>
  <c r="H17" i="5"/>
  <c r="I17" i="5" s="1"/>
  <c r="H19" i="5"/>
  <c r="I19" i="5" s="1"/>
  <c r="H12" i="5"/>
  <c r="I12" i="5" s="1"/>
  <c r="H21" i="5" l="1"/>
  <c r="D29" i="5" s="1"/>
  <c r="I21" i="5"/>
  <c r="E29" i="5" s="1"/>
  <c r="F29" i="5" l="1"/>
</calcChain>
</file>

<file path=xl/sharedStrings.xml><?xml version="1.0" encoding="utf-8"?>
<sst xmlns="http://schemas.openxmlformats.org/spreadsheetml/2006/main" count="132" uniqueCount="110">
  <si>
    <t>SECRETARÍA DE MEDIO AMBIENTE Y RECURSOS NATURALES</t>
  </si>
  <si>
    <t>COMISIÓN NACIONAL DE ÁREAS NATURALES PROTEGIDAS</t>
  </si>
  <si>
    <t>DIRECCIÓN REGIONAL</t>
  </si>
  <si>
    <t>BENEFICIARIO</t>
  </si>
  <si>
    <t xml:space="preserve">REGIÓN PRIORITARIA </t>
  </si>
  <si>
    <t>CONCEPTO DE APOYO</t>
  </si>
  <si>
    <t>AVANCES</t>
  </si>
  <si>
    <t>METAS</t>
  </si>
  <si>
    <t>DESCRIPCIÓN DEL AVANCE FÍSICO Y OBSERVACIONES</t>
  </si>
  <si>
    <t>FINANCIERO</t>
  </si>
  <si>
    <t>FÍSICO          %</t>
  </si>
  <si>
    <t>$ (en pesos)</t>
  </si>
  <si>
    <t>%</t>
  </si>
  <si>
    <t>Número</t>
  </si>
  <si>
    <t>Unidad de Medida</t>
  </si>
  <si>
    <t>TOTAL</t>
  </si>
  <si>
    <t>NORESTE Y SIERRA MADRE ORIENTAL</t>
  </si>
  <si>
    <t>OCCIDENTE Y PACÍFICO CENTRO</t>
  </si>
  <si>
    <t>CENTRO Y EJE NEOVOLCANICO</t>
  </si>
  <si>
    <t>PLANICIE COSTERA Y GOLFO DE MÉXICO</t>
  </si>
  <si>
    <t>FRONTERA SUR ISTMO Y PACÍFICO SUR</t>
  </si>
  <si>
    <t>DISPONIBLE</t>
  </si>
  <si>
    <r>
      <t>INFORME TRIMESTRAL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DE AVANCE FÍSICO-FINANCIERO Y DE METAS </t>
    </r>
  </si>
  <si>
    <t>PENINSULA DE BAJA CALIFORNIA Y PACÍFICO NORTE</t>
  </si>
  <si>
    <t>TOTAL AUTORIZADO</t>
  </si>
  <si>
    <t>PASIVOS 2014</t>
  </si>
  <si>
    <t>TOTAL DISPONIBLE</t>
  </si>
  <si>
    <t>SUBSIDIOS DIRECTOS</t>
  </si>
  <si>
    <t>GASTOS INDIRECTOS</t>
  </si>
  <si>
    <t>PROMANP 2015</t>
  </si>
  <si>
    <t>Península de Baja California y Pacífico Norte</t>
  </si>
  <si>
    <t>Noroeste y Alto Golfo de California</t>
  </si>
  <si>
    <t>Norte y Sierra Madre Occidental</t>
  </si>
  <si>
    <t>Noreste y Sierra Madre Oriental</t>
  </si>
  <si>
    <t>Occidente y Pacífico Centro</t>
  </si>
  <si>
    <t>Centro y Eje Neovolcánico</t>
  </si>
  <si>
    <t>Planicie Costera y Golfo de México</t>
  </si>
  <si>
    <t>Frontera Sur, Istmo y Pacífico Sur</t>
  </si>
  <si>
    <t>Península de Yucatán y Caribe Mexicano</t>
  </si>
  <si>
    <t>Concepto de Apoyo</t>
  </si>
  <si>
    <t>Gastos Indirectos</t>
  </si>
  <si>
    <t>Concepto de apoyo</t>
  </si>
  <si>
    <t>Asignación  2015</t>
  </si>
  <si>
    <t>ORIGINAL ANUAL</t>
  </si>
  <si>
    <t>MODIFICADO ANUAL</t>
  </si>
  <si>
    <t>Original Anual</t>
  </si>
  <si>
    <t>Modificado Anual</t>
  </si>
  <si>
    <t>Ejercido al 28 de septiembre de 2015</t>
  </si>
  <si>
    <t>Comprometido</t>
  </si>
  <si>
    <t>Disponible</t>
  </si>
  <si>
    <t>DAPA</t>
  </si>
  <si>
    <t>Ejercido</t>
  </si>
  <si>
    <t>DEAEI</t>
  </si>
  <si>
    <t>EJERCICIO FISCAL 2016</t>
  </si>
  <si>
    <t>COMPONENTE DE FORTALECIMIENTO DE ÁREAS NATURALES PROTEGIDAS</t>
  </si>
  <si>
    <t xml:space="preserve">DIRECCIÓN GENERAL DE OPERACIÓN REGIONAL </t>
  </si>
  <si>
    <t>Liquidámbar Servicios para el Desarrollo Comunitario, A.C.</t>
  </si>
  <si>
    <t>Universidad Autónoma del Estado de Morelos</t>
  </si>
  <si>
    <t>Universidad de Quintana Roo</t>
  </si>
  <si>
    <t>Parque Nacional Palenque</t>
  </si>
  <si>
    <t>Consulta pública para la modificación de declaratoria del Parque Nacional Palenque</t>
  </si>
  <si>
    <t>Parque Nacional Lagunas de Montebello</t>
  </si>
  <si>
    <t>Estudio de Límite de Cambio Aceptable, para regular las actividades turístico-recreativas que se desarrollan dentro del Parque Nacional Lagunas de Montebello</t>
  </si>
  <si>
    <t>Costa Salvaje A. C.</t>
  </si>
  <si>
    <t>Nacional</t>
  </si>
  <si>
    <t>Manual para la administración de superficies de zona federal marítimo-terrestre destinadas a la CONANP</t>
  </si>
  <si>
    <t>Manual</t>
  </si>
  <si>
    <t>Consulta</t>
  </si>
  <si>
    <t>Estudio de Limite de Cambio Aceptable</t>
  </si>
  <si>
    <t>Neek Mundo Sustentable S.C.</t>
  </si>
  <si>
    <t>Santuario Playa de Rancho Nuevo</t>
  </si>
  <si>
    <t>Consulta Pública para la modificación de declaratoria del Santuario Playa de Rancho Nuevo</t>
  </si>
  <si>
    <t>PN Grutas de Cacahuamilpa</t>
  </si>
  <si>
    <t>Estudio técnico de diagnóstico para el programa de manejo del Parque Nacional Grutas de Cacahuamilpa</t>
  </si>
  <si>
    <t xml:space="preserve">Estudio Técnico </t>
  </si>
  <si>
    <t>Consultoría Integral en Gestión Ambiental Y Sustentabilidad S.C</t>
  </si>
  <si>
    <t>PN Desierto del Carmen o Nixcongo</t>
  </si>
  <si>
    <t>Estudio Previo Justificativo para la extinción de declaratoria del Parque Nacional Desierto del Carmen o de Nixcongo</t>
  </si>
  <si>
    <t xml:space="preserve">Estudio Previo Justificativo </t>
  </si>
  <si>
    <t>PN Xicoténcatl</t>
  </si>
  <si>
    <t>Estudio Previo Justificativo para la extinción de declaratoria del Parque Nacional Xicotencatl</t>
  </si>
  <si>
    <t>Santuario Playa Cuitzmala</t>
  </si>
  <si>
    <t>Consulta Pública para la modificación de declaratoria del Santuario Playa Cuitzmala</t>
  </si>
  <si>
    <t>Santuario Playa El Tecuan</t>
  </si>
  <si>
    <t>Consulta Pública para la modificación de declaratoria del Santuario Playa Tecuán</t>
  </si>
  <si>
    <t>Consultoría Integral en Gestión Ambiental Y Sustentabilidad S.C.</t>
  </si>
  <si>
    <t>Santuario Playa Mexiquillo</t>
  </si>
  <si>
    <t>Consulta Pública para la modificación de declaratoria del Santuario Playa Mexiquillo</t>
  </si>
  <si>
    <t>Santuario Playa Teopa</t>
  </si>
  <si>
    <t>Consulta Pública para la modificación de declaratoria del Santuario Playa Teopa</t>
  </si>
  <si>
    <t>Liquidámbar Servicios para el Desarrollo Comunitario A. C.</t>
  </si>
  <si>
    <t>APFF Sierra De Alvarez</t>
  </si>
  <si>
    <t>Subzonificación para el programa de manejo del Área de Protección de Flora y Fauna Sierra de Álvarez</t>
  </si>
  <si>
    <t>Estudio</t>
  </si>
  <si>
    <t>Proyección e Integración de Servicios Agroambientales S.C.</t>
  </si>
  <si>
    <t>RB Mapimí</t>
  </si>
  <si>
    <t>Consulta pública para el programa de manejo de la Reserva de la Biosfera Mapimí</t>
  </si>
  <si>
    <t>Pro Esteros A.C.</t>
  </si>
  <si>
    <t>RB El Vizcaino</t>
  </si>
  <si>
    <t>Estudio de Límite de Cambio Aceptable, para regular las actividades turístico-recreativas que se desarrollan dentro de la Reserva de la Biosfera El Vizcaíno</t>
  </si>
  <si>
    <t>DIRECCIÓN GENERAL DE OPERACIÓN REGIONAL</t>
  </si>
  <si>
    <t>PROGRAMA DE MANEJO DE ÁREAS NATURALES PROTEGIDAS (PROMANP)</t>
  </si>
  <si>
    <t>TOTAL ACCIONES</t>
  </si>
  <si>
    <t>SUBTOTAL CONCEPTOS DE APOYO</t>
  </si>
  <si>
    <t xml:space="preserve">TOTAL EJECUTADO </t>
  </si>
  <si>
    <t>Periodo:</t>
  </si>
  <si>
    <t>Fecha de elaboración:</t>
  </si>
  <si>
    <t>DICIEMBRE</t>
  </si>
  <si>
    <t>TOTAL GASTO DE OPERACIÓN OFICINAS CENTRALES</t>
  </si>
  <si>
    <t>TOTAL ADEUDOS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</si>
</sst>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Century Gothic"/>
      <family val="2"/>
    </font>
    <font>
      <sz val="10"/>
      <color theme="1"/>
      <name val="Century Gothic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3" fillId="0" borderId="5" xfId="0" applyFont="1" applyBorder="1" applyAlignment="1">
      <alignment horizontal="right"/>
    </xf>
    <xf numFmtId="43" fontId="3" fillId="0" borderId="5" xfId="1" applyFont="1" applyBorder="1"/>
    <xf numFmtId="43" fontId="0" fillId="0" borderId="5" xfId="0" applyNumberFormat="1" applyFont="1" applyBorder="1"/>
    <xf numFmtId="43" fontId="3" fillId="0" borderId="5" xfId="0" applyNumberFormat="1" applyFont="1" applyBorder="1"/>
    <xf numFmtId="43" fontId="8" fillId="0" borderId="0" xfId="0" applyNumberFormat="1" applyFont="1"/>
    <xf numFmtId="0" fontId="3" fillId="4" borderId="5" xfId="0" applyFont="1" applyFill="1" applyBorder="1" applyAlignment="1">
      <alignment horizontal="center" vertical="center" wrapText="1"/>
    </xf>
    <xf numFmtId="43" fontId="0" fillId="0" borderId="5" xfId="1" applyFont="1" applyBorder="1"/>
    <xf numFmtId="43" fontId="0" fillId="0" borderId="5" xfId="1" applyFont="1" applyFill="1" applyBorder="1"/>
    <xf numFmtId="43" fontId="3" fillId="0" borderId="5" xfId="1" applyFont="1" applyFill="1" applyBorder="1"/>
    <xf numFmtId="0" fontId="8" fillId="0" borderId="0" xfId="0" applyFont="1" applyFill="1" applyBorder="1" applyAlignment="1">
      <alignment horizontal="right" vertical="top" wrapText="1"/>
    </xf>
    <xf numFmtId="43" fontId="8" fillId="2" borderId="0" xfId="0" applyNumberFormat="1" applyFont="1" applyFill="1"/>
    <xf numFmtId="43" fontId="8" fillId="4" borderId="5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43" fontId="8" fillId="2" borderId="5" xfId="0" applyNumberFormat="1" applyFont="1" applyFill="1" applyBorder="1"/>
    <xf numFmtId="43" fontId="0" fillId="0" borderId="0" xfId="0" applyNumberFormat="1" applyFont="1" applyBorder="1"/>
    <xf numFmtId="0" fontId="8" fillId="0" borderId="0" xfId="0" applyFont="1" applyAlignment="1">
      <alignment horizontal="right"/>
    </xf>
    <xf numFmtId="0" fontId="3" fillId="4" borderId="5" xfId="0" applyFont="1" applyFill="1" applyBorder="1" applyAlignment="1">
      <alignment vertical="center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10" fillId="0" borderId="0" xfId="1" applyFont="1" applyBorder="1" applyAlignment="1">
      <alignment horizontal="left"/>
    </xf>
    <xf numFmtId="0" fontId="9" fillId="5" borderId="0" xfId="0" applyFont="1" applyFill="1" applyBorder="1" applyAlignment="1">
      <alignment horizontal="center" vertical="center" wrapText="1"/>
    </xf>
    <xf numFmtId="44" fontId="4" fillId="0" borderId="0" xfId="6" applyFont="1" applyAlignment="1">
      <alignment horizontal="center" vertical="center"/>
    </xf>
    <xf numFmtId="0" fontId="5" fillId="3" borderId="5" xfId="0" applyFont="1" applyFill="1" applyBorder="1" applyAlignment="1">
      <alignment horizontal="justify" vertical="center"/>
    </xf>
    <xf numFmtId="9" fontId="4" fillId="0" borderId="5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justify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justify" vertical="center"/>
    </xf>
    <xf numFmtId="164" fontId="4" fillId="0" borderId="0" xfId="6" applyNumberFormat="1" applyFont="1" applyAlignment="1">
      <alignment horizontal="center" vertical="center"/>
    </xf>
    <xf numFmtId="8" fontId="7" fillId="0" borderId="5" xfId="6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44" fontId="5" fillId="3" borderId="5" xfId="6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8" fontId="4" fillId="0" borderId="5" xfId="6" applyNumberFormat="1" applyFont="1" applyFill="1" applyBorder="1" applyAlignment="1">
      <alignment horizontal="center" vertical="center"/>
    </xf>
    <xf numFmtId="8" fontId="4" fillId="0" borderId="5" xfId="6" applyNumberFormat="1" applyFont="1" applyFill="1" applyBorder="1" applyAlignment="1">
      <alignment horizontal="center" vertical="center" wrapText="1"/>
    </xf>
    <xf numFmtId="44" fontId="5" fillId="3" borderId="8" xfId="6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8" fontId="11" fillId="0" borderId="5" xfId="0" applyNumberFormat="1" applyFont="1" applyFill="1" applyBorder="1" applyAlignment="1">
      <alignment horizontal="center" vertical="center"/>
    </xf>
    <xf numFmtId="8" fontId="5" fillId="3" borderId="11" xfId="6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14" fillId="6" borderId="5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9" fontId="5" fillId="3" borderId="5" xfId="2" applyFont="1" applyFill="1" applyBorder="1" applyAlignment="1">
      <alignment horizontal="center" vertical="center"/>
    </xf>
    <xf numFmtId="10" fontId="14" fillId="6" borderId="5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right" wrapText="1"/>
    </xf>
    <xf numFmtId="14" fontId="1" fillId="0" borderId="0" xfId="0" applyNumberFormat="1" applyFont="1" applyAlignment="1">
      <alignment wrapText="1"/>
    </xf>
    <xf numFmtId="0" fontId="0" fillId="0" borderId="0" xfId="0" applyFont="1" applyAlignment="1"/>
    <xf numFmtId="8" fontId="1" fillId="0" borderId="5" xfId="6" applyNumberFormat="1" applyFont="1" applyFill="1" applyBorder="1" applyAlignment="1">
      <alignment horizontal="center" vertical="center"/>
    </xf>
    <xf numFmtId="0" fontId="4" fillId="0" borderId="0" xfId="0" applyFont="1" applyFill="1"/>
    <xf numFmtId="43" fontId="4" fillId="0" borderId="0" xfId="1" applyFont="1" applyFill="1"/>
    <xf numFmtId="43" fontId="4" fillId="0" borderId="0" xfId="0" applyNumberFormat="1" applyFont="1" applyFill="1"/>
    <xf numFmtId="0" fontId="8" fillId="2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0" xfId="6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6" applyFont="1" applyBorder="1" applyAlignment="1">
      <alignment horizontal="center" vertical="center" wrapText="1"/>
    </xf>
    <xf numFmtId="44" fontId="5" fillId="0" borderId="5" xfId="6" applyFont="1" applyBorder="1" applyAlignment="1">
      <alignment horizontal="center" vertical="center" wrapText="1"/>
    </xf>
    <xf numFmtId="44" fontId="5" fillId="0" borderId="8" xfId="6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4" fontId="5" fillId="0" borderId="5" xfId="6" applyFont="1" applyBorder="1" applyAlignment="1">
      <alignment horizontal="center" vertical="center"/>
    </xf>
    <xf numFmtId="44" fontId="5" fillId="0" borderId="8" xfId="6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9">
    <cellStyle name="Millares" xfId="1" builtinId="3"/>
    <cellStyle name="Moneda" xfId="6" builtinId="4"/>
    <cellStyle name="Moneda 2" xfId="5"/>
    <cellStyle name="Moneda 2 2" xfId="7"/>
    <cellStyle name="Normal" xfId="0" builtinId="0"/>
    <cellStyle name="Normal 2" xfId="3"/>
    <cellStyle name="Normal 3" xfId="4"/>
    <cellStyle name="Normal 3 2" xfId="8"/>
    <cellStyle name="Porcentaje" xfId="2" builtinId="5"/>
  </cellStyles>
  <dxfs count="0"/>
  <tableStyles count="0" defaultTableStyle="TableStyleMedium2" defaultPivotStyle="PivotStyleLight16"/>
  <colors>
    <mruColors>
      <color rgb="FFF57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1214007</xdr:colOff>
      <xdr:row>1</xdr:row>
      <xdr:rowOff>9525</xdr:rowOff>
    </xdr:from>
    <xdr:ext cx="1218406" cy="581025"/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932" y="171450"/>
          <a:ext cx="1218406" cy="581025"/>
        </a:xfrm>
        <a:prstGeom prst="rect">
          <a:avLst/>
        </a:prstGeom>
      </xdr:spPr>
    </xdr:pic>
    <xdr:clientData/>
  </xdr:oneCellAnchor>
  <xdr:twoCellAnchor editAs="oneCell">
    <xdr:from>
      <xdr:col>0</xdr:col>
      <xdr:colOff>276224</xdr:colOff>
      <xdr:row>0</xdr:row>
      <xdr:rowOff>66675</xdr:rowOff>
    </xdr:from>
    <xdr:to>
      <xdr:col>1</xdr:col>
      <xdr:colOff>234661</xdr:colOff>
      <xdr:row>4</xdr:row>
      <xdr:rowOff>37990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66675"/>
          <a:ext cx="1558637" cy="6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1" sqref="C11"/>
    </sheetView>
  </sheetViews>
  <sheetFormatPr baseColWidth="10" defaultRowHeight="12.75" x14ac:dyDescent="0.2"/>
  <cols>
    <col min="1" max="1" width="23.42578125" style="1" customWidth="1"/>
    <col min="2" max="2" width="16.42578125" style="1" customWidth="1"/>
    <col min="3" max="3" width="14.42578125" style="1" customWidth="1"/>
    <col min="4" max="4" width="17.28515625" style="1" customWidth="1"/>
    <col min="5" max="5" width="19.140625" style="1" customWidth="1"/>
    <col min="6" max="6" width="17.140625" style="1" customWidth="1"/>
    <col min="7" max="7" width="16.140625" style="1" customWidth="1"/>
    <col min="8" max="8" width="15.7109375" style="1" customWidth="1"/>
    <col min="9" max="9" width="14.28515625" style="1" customWidth="1"/>
    <col min="10" max="16384" width="11.42578125" style="1"/>
  </cols>
  <sheetData>
    <row r="1" spans="1:9" x14ac:dyDescent="0.2">
      <c r="A1" s="7" t="s">
        <v>29</v>
      </c>
    </row>
    <row r="3" spans="1:9" ht="15" x14ac:dyDescent="0.25">
      <c r="A3" s="8" t="s">
        <v>24</v>
      </c>
      <c r="B3" s="9">
        <v>11374000</v>
      </c>
    </row>
    <row r="4" spans="1:9" ht="15" x14ac:dyDescent="0.25">
      <c r="A4" s="8" t="s">
        <v>25</v>
      </c>
      <c r="B4" s="9">
        <v>1630927.2</v>
      </c>
    </row>
    <row r="5" spans="1:9" ht="15" x14ac:dyDescent="0.25">
      <c r="A5" s="8" t="s">
        <v>26</v>
      </c>
      <c r="B5" s="9">
        <f>+B3-B4</f>
        <v>9743072.8000000007</v>
      </c>
    </row>
    <row r="6" spans="1:9" ht="15" x14ac:dyDescent="0.25">
      <c r="A6" s="8" t="s">
        <v>27</v>
      </c>
      <c r="B6" s="9">
        <v>9376665.8000000007</v>
      </c>
    </row>
    <row r="7" spans="1:9" ht="15" x14ac:dyDescent="0.25">
      <c r="A7" s="8" t="s">
        <v>28</v>
      </c>
      <c r="B7" s="9">
        <v>366407</v>
      </c>
    </row>
    <row r="9" spans="1:9" x14ac:dyDescent="0.2">
      <c r="B9" s="73" t="s">
        <v>43</v>
      </c>
      <c r="C9" s="73"/>
      <c r="D9" s="73"/>
      <c r="E9" s="72" t="s">
        <v>44</v>
      </c>
      <c r="F9" s="72"/>
      <c r="G9" s="72"/>
    </row>
    <row r="10" spans="1:9" ht="12.75" customHeight="1" x14ac:dyDescent="0.2">
      <c r="A10" s="24" t="s">
        <v>2</v>
      </c>
      <c r="B10" s="13" t="s">
        <v>41</v>
      </c>
      <c r="C10" s="13" t="s">
        <v>40</v>
      </c>
      <c r="D10" s="13" t="s">
        <v>42</v>
      </c>
      <c r="E10" s="20" t="s">
        <v>39</v>
      </c>
      <c r="F10" s="20" t="s">
        <v>40</v>
      </c>
      <c r="G10" s="20" t="s">
        <v>15</v>
      </c>
      <c r="H10" s="20" t="s">
        <v>51</v>
      </c>
      <c r="I10" s="20" t="s">
        <v>48</v>
      </c>
    </row>
    <row r="11" spans="1:9" ht="25.5" x14ac:dyDescent="0.25">
      <c r="A11" s="25" t="s">
        <v>30</v>
      </c>
      <c r="B11" s="14">
        <v>390000</v>
      </c>
      <c r="C11" s="14">
        <v>13184</v>
      </c>
      <c r="D11" s="9">
        <f>+B11+C11</f>
        <v>403184</v>
      </c>
      <c r="E11" s="10">
        <v>180000</v>
      </c>
      <c r="F11" s="10">
        <v>6084</v>
      </c>
      <c r="G11" s="11">
        <v>186084</v>
      </c>
      <c r="H11" s="14" t="e">
        <f>+#REF!</f>
        <v>#REF!</v>
      </c>
      <c r="I11" s="10" t="e">
        <f>+G11-H11</f>
        <v>#REF!</v>
      </c>
    </row>
    <row r="12" spans="1:9" ht="25.5" x14ac:dyDescent="0.25">
      <c r="A12" s="25" t="s">
        <v>31</v>
      </c>
      <c r="B12" s="14">
        <v>400000</v>
      </c>
      <c r="C12" s="14">
        <v>13522</v>
      </c>
      <c r="D12" s="9">
        <f t="shared" ref="D12:D19" si="0">+B12+C12</f>
        <v>413522</v>
      </c>
      <c r="E12" s="10">
        <v>399720</v>
      </c>
      <c r="F12" s="10">
        <v>13512</v>
      </c>
      <c r="G12" s="11">
        <v>413232</v>
      </c>
      <c r="H12" s="14" t="e">
        <f>+#REF!</f>
        <v>#REF!</v>
      </c>
      <c r="I12" s="10" t="e">
        <f t="shared" ref="I12:I19" si="1">+G12-H12</f>
        <v>#REF!</v>
      </c>
    </row>
    <row r="13" spans="1:9" ht="25.5" x14ac:dyDescent="0.25">
      <c r="A13" s="25" t="s">
        <v>32</v>
      </c>
      <c r="B13" s="15">
        <v>560000</v>
      </c>
      <c r="C13" s="15">
        <v>18931</v>
      </c>
      <c r="D13" s="16">
        <f t="shared" si="0"/>
        <v>578931</v>
      </c>
      <c r="E13" s="10">
        <v>559975</v>
      </c>
      <c r="F13" s="10">
        <v>18931</v>
      </c>
      <c r="G13" s="11">
        <v>578906</v>
      </c>
      <c r="H13" s="14" t="e">
        <f>+#REF!</f>
        <v>#REF!</v>
      </c>
      <c r="I13" s="10" t="e">
        <f t="shared" si="1"/>
        <v>#REF!</v>
      </c>
    </row>
    <row r="14" spans="1:9" ht="25.5" x14ac:dyDescent="0.25">
      <c r="A14" s="25" t="s">
        <v>33</v>
      </c>
      <c r="B14" s="14">
        <v>1696665.8</v>
      </c>
      <c r="C14" s="14">
        <v>57356</v>
      </c>
      <c r="D14" s="9">
        <f t="shared" si="0"/>
        <v>1754021.8</v>
      </c>
      <c r="E14" s="10">
        <v>984000</v>
      </c>
      <c r="F14" s="10">
        <v>33264</v>
      </c>
      <c r="G14" s="11">
        <v>1017264</v>
      </c>
      <c r="H14" s="14" t="e">
        <f>+#REF!</f>
        <v>#REF!</v>
      </c>
      <c r="I14" s="10" t="e">
        <f t="shared" si="1"/>
        <v>#REF!</v>
      </c>
    </row>
    <row r="15" spans="1:9" ht="25.5" x14ac:dyDescent="0.25">
      <c r="A15" s="25" t="s">
        <v>34</v>
      </c>
      <c r="B15" s="15">
        <v>1600000</v>
      </c>
      <c r="C15" s="15">
        <v>54088</v>
      </c>
      <c r="D15" s="16">
        <f t="shared" si="0"/>
        <v>1654088</v>
      </c>
      <c r="E15" s="10">
        <v>1907051.2</v>
      </c>
      <c r="F15" s="10">
        <v>64468</v>
      </c>
      <c r="G15" s="11">
        <v>1971519.2</v>
      </c>
      <c r="H15" s="14" t="e">
        <f>+#REF!</f>
        <v>#REF!</v>
      </c>
      <c r="I15" s="10" t="e">
        <f t="shared" si="1"/>
        <v>#REF!</v>
      </c>
    </row>
    <row r="16" spans="1:9" ht="15" x14ac:dyDescent="0.25">
      <c r="A16" s="26" t="s">
        <v>35</v>
      </c>
      <c r="B16" s="15">
        <v>3100000</v>
      </c>
      <c r="C16" s="15">
        <v>104796</v>
      </c>
      <c r="D16" s="16">
        <f>+B16+C16</f>
        <v>3204796</v>
      </c>
      <c r="E16" s="10">
        <v>2249600</v>
      </c>
      <c r="F16" s="10">
        <v>76048</v>
      </c>
      <c r="G16" s="11">
        <v>2325648</v>
      </c>
      <c r="H16" s="14" t="e">
        <f>+#REF!</f>
        <v>#REF!</v>
      </c>
      <c r="I16" s="10" t="e">
        <f t="shared" si="1"/>
        <v>#REF!</v>
      </c>
    </row>
    <row r="17" spans="1:9" ht="25.5" x14ac:dyDescent="0.25">
      <c r="A17" s="25" t="s">
        <v>36</v>
      </c>
      <c r="B17" s="14">
        <v>200000</v>
      </c>
      <c r="C17" s="14">
        <v>6761</v>
      </c>
      <c r="D17" s="9">
        <f t="shared" si="0"/>
        <v>206761</v>
      </c>
      <c r="E17" s="10">
        <v>200000</v>
      </c>
      <c r="F17" s="10">
        <v>6761</v>
      </c>
      <c r="G17" s="11">
        <v>206761</v>
      </c>
      <c r="H17" s="14" t="e">
        <f>+#REF!</f>
        <v>#REF!</v>
      </c>
      <c r="I17" s="10" t="e">
        <f t="shared" si="1"/>
        <v>#REF!</v>
      </c>
    </row>
    <row r="18" spans="1:9" ht="25.5" x14ac:dyDescent="0.25">
      <c r="A18" s="25" t="s">
        <v>37</v>
      </c>
      <c r="B18" s="14">
        <v>880000</v>
      </c>
      <c r="C18" s="14">
        <v>29748</v>
      </c>
      <c r="D18" s="9">
        <f t="shared" si="0"/>
        <v>909748</v>
      </c>
      <c r="E18" s="10">
        <v>816950</v>
      </c>
      <c r="F18" s="10">
        <v>27617</v>
      </c>
      <c r="G18" s="11">
        <v>844567</v>
      </c>
      <c r="H18" s="14" t="e">
        <f>+#REF!</f>
        <v>#REF!</v>
      </c>
      <c r="I18" s="10" t="e">
        <f t="shared" si="1"/>
        <v>#REF!</v>
      </c>
    </row>
    <row r="19" spans="1:9" ht="25.5" x14ac:dyDescent="0.25">
      <c r="A19" s="25" t="s">
        <v>38</v>
      </c>
      <c r="B19" s="14">
        <v>550000</v>
      </c>
      <c r="C19" s="14">
        <v>18593</v>
      </c>
      <c r="D19" s="9">
        <f t="shared" si="0"/>
        <v>568593</v>
      </c>
      <c r="E19" s="10">
        <v>539100</v>
      </c>
      <c r="F19" s="10">
        <v>18224</v>
      </c>
      <c r="G19" s="11">
        <v>557324</v>
      </c>
      <c r="H19" s="14" t="e">
        <f>+#REF!</f>
        <v>#REF!</v>
      </c>
      <c r="I19" s="10" t="e">
        <f t="shared" si="1"/>
        <v>#REF!</v>
      </c>
    </row>
    <row r="20" spans="1:9" ht="15" x14ac:dyDescent="0.25">
      <c r="A20" s="25" t="s">
        <v>25</v>
      </c>
      <c r="B20" s="14"/>
      <c r="C20" s="14"/>
      <c r="D20" s="9"/>
      <c r="E20" s="10"/>
      <c r="F20" s="10"/>
      <c r="G20" s="9">
        <v>1630927.2</v>
      </c>
      <c r="H20" s="9">
        <v>1630927.2</v>
      </c>
      <c r="I20" s="10"/>
    </row>
    <row r="21" spans="1:9" ht="15" x14ac:dyDescent="0.25">
      <c r="A21" s="27" t="s">
        <v>15</v>
      </c>
      <c r="B21" s="19">
        <f>SUM(B11:B19)</f>
        <v>9376665.8000000007</v>
      </c>
      <c r="C21" s="19">
        <f>SUM(C11:C19)</f>
        <v>316979</v>
      </c>
      <c r="D21" s="19">
        <f>SUM(D11:D19)</f>
        <v>9693644.8000000007</v>
      </c>
      <c r="E21" s="21">
        <f>SUM(E11:E19)</f>
        <v>7836396.2000000002</v>
      </c>
      <c r="F21" s="21">
        <f>SUM(F11:F19)</f>
        <v>264909</v>
      </c>
      <c r="G21" s="21">
        <f>SUM(G11:G20)</f>
        <v>9732232.4000000004</v>
      </c>
      <c r="H21" s="21" t="e">
        <f>SUM(H11:H20)</f>
        <v>#REF!</v>
      </c>
      <c r="I21" s="21" t="e">
        <f>SUM(I11:I19)</f>
        <v>#REF!</v>
      </c>
    </row>
    <row r="23" spans="1:9" x14ac:dyDescent="0.2">
      <c r="A23" s="17" t="s">
        <v>21</v>
      </c>
      <c r="B23" s="12">
        <f>+B6-B21</f>
        <v>0</v>
      </c>
      <c r="C23" s="12">
        <f>+B7-C21</f>
        <v>49428</v>
      </c>
      <c r="D23" s="12">
        <f>SUM(B23:C23)</f>
        <v>49428</v>
      </c>
      <c r="E23" s="18">
        <f>+B6-E21</f>
        <v>1540269.6000000006</v>
      </c>
      <c r="F23" s="18">
        <f>+B7-F21</f>
        <v>101498</v>
      </c>
      <c r="G23" s="18">
        <f>SUM(E23:F23)</f>
        <v>1641767.6000000006</v>
      </c>
    </row>
    <row r="28" spans="1:9" ht="38.25" x14ac:dyDescent="0.2">
      <c r="B28" s="30" t="s">
        <v>45</v>
      </c>
      <c r="C28" s="30" t="s">
        <v>46</v>
      </c>
      <c r="D28" s="30" t="s">
        <v>47</v>
      </c>
      <c r="E28" s="30" t="s">
        <v>48</v>
      </c>
      <c r="F28" s="30" t="s">
        <v>49</v>
      </c>
    </row>
    <row r="29" spans="1:9" x14ac:dyDescent="0.2">
      <c r="A29" s="23" t="s">
        <v>50</v>
      </c>
      <c r="B29" s="28">
        <v>11374000</v>
      </c>
      <c r="C29" s="28">
        <v>11374000</v>
      </c>
      <c r="D29" s="28" t="e">
        <f>+H21</f>
        <v>#REF!</v>
      </c>
      <c r="E29" s="28" t="e">
        <f>+I21</f>
        <v>#REF!</v>
      </c>
      <c r="F29" s="28" t="e">
        <f>+C29-D29-E29</f>
        <v>#REF!</v>
      </c>
    </row>
    <row r="30" spans="1:9" ht="13.5" x14ac:dyDescent="0.25">
      <c r="A30" s="23" t="s">
        <v>52</v>
      </c>
      <c r="B30" s="28">
        <v>11374000</v>
      </c>
      <c r="C30" s="28">
        <v>11374000</v>
      </c>
      <c r="D30" s="29">
        <v>4364908.9800000004</v>
      </c>
      <c r="E30" s="22">
        <f>+C30-D30-F30</f>
        <v>5367323.42</v>
      </c>
      <c r="F30" s="28">
        <v>1641767.6</v>
      </c>
    </row>
  </sheetData>
  <mergeCells count="2">
    <mergeCell ref="E9:G9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115" zoomScaleNormal="100" zoomScaleSheetLayoutView="115" workbookViewId="0">
      <selection activeCell="F18" sqref="F18"/>
    </sheetView>
  </sheetViews>
  <sheetFormatPr baseColWidth="10" defaultRowHeight="12.75" x14ac:dyDescent="0.2"/>
  <cols>
    <col min="1" max="1" width="24" style="35" customWidth="1"/>
    <col min="2" max="2" width="19.85546875" style="5" customWidth="1"/>
    <col min="3" max="3" width="30.5703125" style="2" bestFit="1" customWidth="1"/>
    <col min="4" max="4" width="16.28515625" style="31" customWidth="1"/>
    <col min="5" max="5" width="14.42578125" style="31" customWidth="1"/>
    <col min="6" max="6" width="11.42578125" style="6" bestFit="1" customWidth="1"/>
    <col min="7" max="7" width="9.42578125" style="6" customWidth="1"/>
    <col min="8" max="8" width="8.85546875" style="6" customWidth="1"/>
    <col min="9" max="9" width="16.140625" style="6" customWidth="1"/>
    <col min="10" max="10" width="42.85546875" style="2" customWidth="1"/>
    <col min="11" max="16384" width="11.42578125" style="2"/>
  </cols>
  <sheetData>
    <row r="1" spans="1:10" x14ac:dyDescent="0.2">
      <c r="A1" s="74" t="s">
        <v>0</v>
      </c>
      <c r="B1" s="74"/>
      <c r="C1" s="74"/>
      <c r="D1" s="75"/>
      <c r="E1" s="75"/>
      <c r="F1" s="75"/>
      <c r="G1" s="75"/>
      <c r="H1" s="75"/>
      <c r="I1" s="75"/>
      <c r="J1" s="74"/>
    </row>
    <row r="2" spans="1:10" x14ac:dyDescent="0.2">
      <c r="A2" s="74" t="s">
        <v>1</v>
      </c>
      <c r="B2" s="74"/>
      <c r="C2" s="74"/>
      <c r="D2" s="75"/>
      <c r="E2" s="75"/>
      <c r="F2" s="75"/>
      <c r="G2" s="75"/>
      <c r="H2" s="75"/>
      <c r="I2" s="75"/>
      <c r="J2" s="74"/>
    </row>
    <row r="3" spans="1:10" x14ac:dyDescent="0.2">
      <c r="A3" s="76" t="s">
        <v>100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77" t="s">
        <v>101</v>
      </c>
      <c r="B4" s="77"/>
      <c r="C4" s="77"/>
      <c r="D4" s="78"/>
      <c r="E4" s="78"/>
      <c r="F4" s="78"/>
      <c r="G4" s="78"/>
      <c r="H4" s="78"/>
      <c r="I4" s="78"/>
      <c r="J4" s="77"/>
    </row>
    <row r="5" spans="1:10" x14ac:dyDescent="0.2">
      <c r="A5" s="77" t="s">
        <v>54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">
      <c r="A6" s="74" t="s">
        <v>22</v>
      </c>
      <c r="B6" s="74"/>
      <c r="C6" s="74"/>
      <c r="D6" s="75"/>
      <c r="E6" s="75"/>
      <c r="F6" s="75"/>
      <c r="G6" s="75"/>
      <c r="H6" s="75"/>
      <c r="I6" s="75"/>
      <c r="J6" s="74"/>
    </row>
    <row r="7" spans="1:10" x14ac:dyDescent="0.2">
      <c r="A7" s="74" t="s">
        <v>53</v>
      </c>
      <c r="B7" s="74"/>
      <c r="C7" s="74"/>
      <c r="D7" s="75"/>
      <c r="E7" s="75"/>
      <c r="F7" s="75"/>
      <c r="G7" s="75"/>
      <c r="H7" s="75"/>
      <c r="I7" s="75"/>
      <c r="J7" s="74"/>
    </row>
    <row r="8" spans="1:10" ht="13.5" customHeight="1" thickBot="1" x14ac:dyDescent="0.25">
      <c r="A8" s="65" t="s">
        <v>105</v>
      </c>
      <c r="B8" s="67" t="s">
        <v>107</v>
      </c>
      <c r="E8" s="47"/>
      <c r="H8" s="82" t="s">
        <v>106</v>
      </c>
      <c r="I8" s="82"/>
      <c r="J8" s="66">
        <v>42850</v>
      </c>
    </row>
    <row r="9" spans="1:10" ht="13.5" customHeight="1" thickTop="1" x14ac:dyDescent="0.2">
      <c r="A9" s="83" t="s">
        <v>3</v>
      </c>
      <c r="B9" s="86" t="s">
        <v>4</v>
      </c>
      <c r="C9" s="86" t="s">
        <v>5</v>
      </c>
      <c r="D9" s="87" t="s">
        <v>108</v>
      </c>
      <c r="E9" s="86" t="s">
        <v>6</v>
      </c>
      <c r="F9" s="86"/>
      <c r="G9" s="86"/>
      <c r="H9" s="86" t="s">
        <v>7</v>
      </c>
      <c r="I9" s="86"/>
      <c r="J9" s="90" t="s">
        <v>8</v>
      </c>
    </row>
    <row r="10" spans="1:10" s="3" customFormat="1" x14ac:dyDescent="0.2">
      <c r="A10" s="84"/>
      <c r="B10" s="79"/>
      <c r="C10" s="79"/>
      <c r="D10" s="88"/>
      <c r="E10" s="79"/>
      <c r="F10" s="79"/>
      <c r="G10" s="79"/>
      <c r="H10" s="79"/>
      <c r="I10" s="79"/>
      <c r="J10" s="91"/>
    </row>
    <row r="11" spans="1:10" x14ac:dyDescent="0.2">
      <c r="A11" s="84"/>
      <c r="B11" s="79"/>
      <c r="C11" s="79"/>
      <c r="D11" s="88"/>
      <c r="E11" s="93" t="s">
        <v>9</v>
      </c>
      <c r="F11" s="93"/>
      <c r="G11" s="79" t="s">
        <v>10</v>
      </c>
      <c r="H11" s="79"/>
      <c r="I11" s="79"/>
      <c r="J11" s="91"/>
    </row>
    <row r="12" spans="1:10" x14ac:dyDescent="0.2">
      <c r="A12" s="84"/>
      <c r="B12" s="79"/>
      <c r="C12" s="79"/>
      <c r="D12" s="88"/>
      <c r="E12" s="94" t="s">
        <v>11</v>
      </c>
      <c r="F12" s="93" t="s">
        <v>12</v>
      </c>
      <c r="G12" s="79"/>
      <c r="H12" s="79" t="s">
        <v>13</v>
      </c>
      <c r="I12" s="79" t="s">
        <v>14</v>
      </c>
      <c r="J12" s="91"/>
    </row>
    <row r="13" spans="1:10" x14ac:dyDescent="0.2">
      <c r="A13" s="84"/>
      <c r="B13" s="79"/>
      <c r="C13" s="79"/>
      <c r="D13" s="88"/>
      <c r="E13" s="94"/>
      <c r="F13" s="93"/>
      <c r="G13" s="79"/>
      <c r="H13" s="79"/>
      <c r="I13" s="79"/>
      <c r="J13" s="91"/>
    </row>
    <row r="14" spans="1:10" ht="13.5" thickBot="1" x14ac:dyDescent="0.25">
      <c r="A14" s="85"/>
      <c r="B14" s="80"/>
      <c r="C14" s="80"/>
      <c r="D14" s="89"/>
      <c r="E14" s="95"/>
      <c r="F14" s="96"/>
      <c r="G14" s="80"/>
      <c r="H14" s="80"/>
      <c r="I14" s="80"/>
      <c r="J14" s="92"/>
    </row>
    <row r="15" spans="1:10" ht="14.25" thickTop="1" thickBot="1" x14ac:dyDescent="0.25">
      <c r="A15" s="81" t="s">
        <v>102</v>
      </c>
      <c r="B15" s="81"/>
      <c r="C15" s="81"/>
      <c r="D15" s="60">
        <f>+D19+D21+D24+D29+D33+D35+D38</f>
        <v>2882350</v>
      </c>
      <c r="E15" s="60">
        <f>+E19+E21+E24+E29+E33+E35+E38</f>
        <v>2594850</v>
      </c>
      <c r="F15" s="63">
        <f>E15/D15</f>
        <v>0.90025500026020433</v>
      </c>
      <c r="G15" s="61"/>
      <c r="H15" s="61"/>
      <c r="I15" s="61"/>
      <c r="J15" s="61"/>
    </row>
    <row r="16" spans="1:10" ht="14.25" thickTop="1" thickBot="1" x14ac:dyDescent="0.25">
      <c r="A16" s="81" t="s">
        <v>108</v>
      </c>
      <c r="B16" s="81"/>
      <c r="C16" s="81"/>
      <c r="D16" s="60">
        <v>115294</v>
      </c>
      <c r="E16" s="60">
        <v>9466</v>
      </c>
      <c r="F16" s="63">
        <f>E16/D16</f>
        <v>8.2103145003209185E-2</v>
      </c>
      <c r="G16" s="61"/>
      <c r="H16" s="61"/>
      <c r="I16" s="61"/>
      <c r="J16" s="61"/>
    </row>
    <row r="17" spans="1:10" ht="14.25" thickTop="1" thickBot="1" x14ac:dyDescent="0.25">
      <c r="A17" s="81" t="s">
        <v>109</v>
      </c>
      <c r="B17" s="81"/>
      <c r="C17" s="81"/>
      <c r="D17" s="60">
        <v>0</v>
      </c>
      <c r="E17" s="60">
        <v>7098.4</v>
      </c>
      <c r="F17" s="63"/>
      <c r="G17" s="61"/>
      <c r="H17" s="61"/>
      <c r="I17" s="61"/>
      <c r="J17" s="61"/>
    </row>
    <row r="18" spans="1:10" ht="13.5" thickTop="1" x14ac:dyDescent="0.2">
      <c r="A18" s="81" t="s">
        <v>104</v>
      </c>
      <c r="B18" s="81"/>
      <c r="C18" s="81"/>
      <c r="D18" s="60">
        <f>D15+D16</f>
        <v>2997644</v>
      </c>
      <c r="E18" s="60">
        <f>E15+E16+E17</f>
        <v>2611414.4</v>
      </c>
      <c r="F18" s="63">
        <f>E18/D18</f>
        <v>0.87115561420902543</v>
      </c>
      <c r="G18" s="61"/>
      <c r="H18" s="61"/>
      <c r="I18" s="61"/>
      <c r="J18" s="61"/>
    </row>
    <row r="19" spans="1:10" ht="12" customHeight="1" x14ac:dyDescent="0.2">
      <c r="A19" s="4" t="s">
        <v>23</v>
      </c>
      <c r="B19" s="4"/>
      <c r="C19" s="4"/>
      <c r="D19" s="51">
        <f>SUM(D20)</f>
        <v>199650</v>
      </c>
      <c r="E19" s="51">
        <f>SUM(E20)</f>
        <v>199650</v>
      </c>
      <c r="F19" s="62">
        <f>E19/D19</f>
        <v>1</v>
      </c>
      <c r="G19" s="52"/>
      <c r="H19" s="52"/>
      <c r="I19" s="4"/>
      <c r="J19" s="4"/>
    </row>
    <row r="20" spans="1:10" s="69" customFormat="1" ht="63.75" x14ac:dyDescent="0.2">
      <c r="A20" s="36" t="s">
        <v>97</v>
      </c>
      <c r="B20" s="37" t="s">
        <v>98</v>
      </c>
      <c r="C20" s="38" t="s">
        <v>99</v>
      </c>
      <c r="D20" s="53">
        <v>199650</v>
      </c>
      <c r="E20" s="53">
        <v>199650</v>
      </c>
      <c r="F20" s="33">
        <v>1</v>
      </c>
      <c r="G20" s="33">
        <v>1</v>
      </c>
      <c r="H20" s="34">
        <v>1</v>
      </c>
      <c r="I20" s="39" t="s">
        <v>68</v>
      </c>
      <c r="J20" s="40"/>
    </row>
    <row r="21" spans="1:10" x14ac:dyDescent="0.2">
      <c r="A21" s="4" t="s">
        <v>16</v>
      </c>
      <c r="B21" s="4"/>
      <c r="C21" s="4" t="s">
        <v>103</v>
      </c>
      <c r="D21" s="51">
        <f>SUM(D22:D23)</f>
        <v>399800</v>
      </c>
      <c r="E21" s="51">
        <f>SUM(E22:E23)</f>
        <v>337300</v>
      </c>
      <c r="F21" s="62">
        <f>E21/D21</f>
        <v>0.84367183591795902</v>
      </c>
      <c r="G21" s="52"/>
      <c r="H21" s="52"/>
      <c r="I21" s="4"/>
      <c r="J21" s="32"/>
    </row>
    <row r="22" spans="1:10" s="69" customFormat="1" ht="38.25" x14ac:dyDescent="0.2">
      <c r="A22" s="36" t="s">
        <v>90</v>
      </c>
      <c r="B22" s="37" t="s">
        <v>91</v>
      </c>
      <c r="C22" s="38" t="s">
        <v>92</v>
      </c>
      <c r="D22" s="54">
        <v>149800</v>
      </c>
      <c r="E22" s="54">
        <v>149800</v>
      </c>
      <c r="F22" s="33">
        <v>1</v>
      </c>
      <c r="G22" s="33">
        <v>1</v>
      </c>
      <c r="H22" s="34">
        <v>1</v>
      </c>
      <c r="I22" s="39" t="s">
        <v>93</v>
      </c>
      <c r="J22" s="64"/>
    </row>
    <row r="23" spans="1:10" s="69" customFormat="1" ht="38.25" x14ac:dyDescent="0.2">
      <c r="A23" s="36" t="s">
        <v>94</v>
      </c>
      <c r="B23" s="37" t="s">
        <v>95</v>
      </c>
      <c r="C23" s="38" t="s">
        <v>96</v>
      </c>
      <c r="D23" s="54">
        <v>250000</v>
      </c>
      <c r="E23" s="54">
        <v>187500</v>
      </c>
      <c r="F23" s="33">
        <v>1</v>
      </c>
      <c r="G23" s="33">
        <v>0.5</v>
      </c>
      <c r="H23" s="34">
        <v>1</v>
      </c>
      <c r="I23" s="39" t="s">
        <v>67</v>
      </c>
      <c r="J23" s="50"/>
    </row>
    <row r="24" spans="1:10" x14ac:dyDescent="0.2">
      <c r="A24" s="4" t="s">
        <v>17</v>
      </c>
      <c r="B24" s="4"/>
      <c r="C24" s="4" t="s">
        <v>103</v>
      </c>
      <c r="D24" s="51">
        <f>SUM(D25:D28)</f>
        <v>640000</v>
      </c>
      <c r="E24" s="51">
        <f>SUM(E25:E28)</f>
        <v>415000</v>
      </c>
      <c r="F24" s="62">
        <f>E24/D24</f>
        <v>0.6484375</v>
      </c>
      <c r="G24" s="52"/>
      <c r="H24" s="52"/>
      <c r="I24" s="4"/>
      <c r="J24" s="32"/>
    </row>
    <row r="25" spans="1:10" s="69" customFormat="1" ht="38.25" x14ac:dyDescent="0.2">
      <c r="A25" s="36" t="s">
        <v>57</v>
      </c>
      <c r="B25" s="37" t="s">
        <v>81</v>
      </c>
      <c r="C25" s="38" t="s">
        <v>82</v>
      </c>
      <c r="D25" s="48">
        <v>150000</v>
      </c>
      <c r="E25" s="68">
        <v>75000</v>
      </c>
      <c r="F25" s="33">
        <v>0.5</v>
      </c>
      <c r="G25" s="33">
        <v>0</v>
      </c>
      <c r="H25" s="34">
        <v>1</v>
      </c>
      <c r="I25" s="39" t="s">
        <v>67</v>
      </c>
      <c r="J25" s="40"/>
    </row>
    <row r="26" spans="1:10" s="69" customFormat="1" ht="38.25" x14ac:dyDescent="0.2">
      <c r="A26" s="36" t="s">
        <v>57</v>
      </c>
      <c r="B26" s="37" t="s">
        <v>83</v>
      </c>
      <c r="C26" s="38" t="s">
        <v>84</v>
      </c>
      <c r="D26" s="48">
        <v>150000</v>
      </c>
      <c r="E26" s="68">
        <v>75000</v>
      </c>
      <c r="F26" s="33">
        <v>0.5</v>
      </c>
      <c r="G26" s="33">
        <v>0</v>
      </c>
      <c r="H26" s="34">
        <v>1</v>
      </c>
      <c r="I26" s="39" t="s">
        <v>67</v>
      </c>
      <c r="J26" s="40"/>
    </row>
    <row r="27" spans="1:10" s="69" customFormat="1" ht="38.25" x14ac:dyDescent="0.2">
      <c r="A27" s="36" t="s">
        <v>85</v>
      </c>
      <c r="B27" s="37" t="s">
        <v>86</v>
      </c>
      <c r="C27" s="38" t="s">
        <v>87</v>
      </c>
      <c r="D27" s="48">
        <v>190000</v>
      </c>
      <c r="E27" s="54">
        <v>190000</v>
      </c>
      <c r="F27" s="33">
        <v>1</v>
      </c>
      <c r="G27" s="33">
        <v>1</v>
      </c>
      <c r="H27" s="34">
        <v>1</v>
      </c>
      <c r="I27" s="39" t="s">
        <v>67</v>
      </c>
      <c r="J27" s="49"/>
    </row>
    <row r="28" spans="1:10" s="69" customFormat="1" ht="38.25" x14ac:dyDescent="0.2">
      <c r="A28" s="36" t="s">
        <v>57</v>
      </c>
      <c r="B28" s="37" t="s">
        <v>88</v>
      </c>
      <c r="C28" s="38" t="s">
        <v>89</v>
      </c>
      <c r="D28" s="48">
        <v>150000</v>
      </c>
      <c r="E28" s="68">
        <v>75000</v>
      </c>
      <c r="F28" s="33">
        <v>0.5</v>
      </c>
      <c r="G28" s="33">
        <v>0</v>
      </c>
      <c r="H28" s="34">
        <v>1</v>
      </c>
      <c r="I28" s="39" t="s">
        <v>67</v>
      </c>
      <c r="J28" s="40"/>
    </row>
    <row r="29" spans="1:10" x14ac:dyDescent="0.2">
      <c r="A29" s="4" t="s">
        <v>18</v>
      </c>
      <c r="B29" s="4"/>
      <c r="C29" s="4" t="s">
        <v>103</v>
      </c>
      <c r="D29" s="51">
        <f>SUM(D30:D32)</f>
        <v>595000</v>
      </c>
      <c r="E29" s="51">
        <f>SUM(E30:E32)</f>
        <v>595000</v>
      </c>
      <c r="F29" s="62">
        <f>E29/D29</f>
        <v>1</v>
      </c>
      <c r="G29" s="52"/>
      <c r="H29" s="52"/>
      <c r="I29" s="4"/>
      <c r="J29" s="32"/>
    </row>
    <row r="30" spans="1:10" s="69" customFormat="1" ht="51" x14ac:dyDescent="0.2">
      <c r="A30" s="36" t="s">
        <v>57</v>
      </c>
      <c r="B30" s="37" t="s">
        <v>72</v>
      </c>
      <c r="C30" s="38" t="s">
        <v>73</v>
      </c>
      <c r="D30" s="48">
        <v>200000</v>
      </c>
      <c r="E30" s="54">
        <v>200000</v>
      </c>
      <c r="F30" s="33">
        <f>E30/D30</f>
        <v>1</v>
      </c>
      <c r="G30" s="33">
        <v>0.85</v>
      </c>
      <c r="H30" s="34">
        <v>1</v>
      </c>
      <c r="I30" s="39" t="s">
        <v>74</v>
      </c>
      <c r="J30" s="50"/>
    </row>
    <row r="31" spans="1:10" s="69" customFormat="1" ht="51" x14ac:dyDescent="0.2">
      <c r="A31" s="36" t="s">
        <v>75</v>
      </c>
      <c r="B31" s="37" t="s">
        <v>76</v>
      </c>
      <c r="C31" s="38" t="s">
        <v>77</v>
      </c>
      <c r="D31" s="48">
        <v>195000</v>
      </c>
      <c r="E31" s="54">
        <v>195000</v>
      </c>
      <c r="F31" s="33">
        <f t="shared" ref="F31:F32" si="0">E31/D31</f>
        <v>1</v>
      </c>
      <c r="G31" s="33">
        <v>0.9</v>
      </c>
      <c r="H31" s="34">
        <v>1</v>
      </c>
      <c r="I31" s="39" t="s">
        <v>78</v>
      </c>
      <c r="J31" s="50"/>
    </row>
    <row r="32" spans="1:10" s="69" customFormat="1" ht="38.25" x14ac:dyDescent="0.2">
      <c r="A32" s="36" t="s">
        <v>57</v>
      </c>
      <c r="B32" s="37" t="s">
        <v>79</v>
      </c>
      <c r="C32" s="38" t="s">
        <v>80</v>
      </c>
      <c r="D32" s="48">
        <v>200000</v>
      </c>
      <c r="E32" s="54">
        <v>200000</v>
      </c>
      <c r="F32" s="33">
        <f t="shared" si="0"/>
        <v>1</v>
      </c>
      <c r="G32" s="33">
        <v>0.85</v>
      </c>
      <c r="H32" s="34">
        <v>1</v>
      </c>
      <c r="I32" s="39" t="s">
        <v>78</v>
      </c>
      <c r="J32" s="50"/>
    </row>
    <row r="33" spans="1:12" x14ac:dyDescent="0.2">
      <c r="A33" s="41" t="s">
        <v>19</v>
      </c>
      <c r="B33" s="41"/>
      <c r="C33" s="4" t="s">
        <v>103</v>
      </c>
      <c r="D33" s="55">
        <f>SUM(D34)</f>
        <v>400000</v>
      </c>
      <c r="E33" s="55">
        <f>SUM(E34)</f>
        <v>400000</v>
      </c>
      <c r="F33" s="62">
        <f>E33/D33</f>
        <v>1</v>
      </c>
      <c r="G33" s="56"/>
      <c r="H33" s="56"/>
      <c r="I33" s="41"/>
      <c r="J33" s="42"/>
    </row>
    <row r="34" spans="1:12" s="69" customFormat="1" ht="38.25" x14ac:dyDescent="0.2">
      <c r="A34" s="36" t="s">
        <v>69</v>
      </c>
      <c r="B34" s="37" t="s">
        <v>70</v>
      </c>
      <c r="C34" s="38" t="s">
        <v>71</v>
      </c>
      <c r="D34" s="57">
        <v>400000</v>
      </c>
      <c r="E34" s="57">
        <v>400000</v>
      </c>
      <c r="F34" s="43">
        <v>1</v>
      </c>
      <c r="G34" s="43">
        <v>1</v>
      </c>
      <c r="H34" s="44">
        <v>1</v>
      </c>
      <c r="I34" s="39" t="s">
        <v>67</v>
      </c>
      <c r="J34" s="50"/>
    </row>
    <row r="35" spans="1:12" x14ac:dyDescent="0.2">
      <c r="A35" s="41" t="s">
        <v>20</v>
      </c>
      <c r="B35" s="41"/>
      <c r="C35" s="4" t="s">
        <v>103</v>
      </c>
      <c r="D35" s="55">
        <f>SUM(D36:D37)</f>
        <v>449500</v>
      </c>
      <c r="E35" s="55">
        <f>SUM(E36:E37)</f>
        <v>449500</v>
      </c>
      <c r="F35" s="62">
        <f>E35/D35</f>
        <v>1</v>
      </c>
      <c r="G35" s="56"/>
      <c r="H35" s="56"/>
      <c r="I35" s="41"/>
      <c r="J35" s="42"/>
    </row>
    <row r="36" spans="1:12" s="69" customFormat="1" ht="77.25" customHeight="1" x14ac:dyDescent="0.2">
      <c r="A36" s="36" t="s">
        <v>56</v>
      </c>
      <c r="B36" s="37" t="s">
        <v>59</v>
      </c>
      <c r="C36" s="38" t="s">
        <v>60</v>
      </c>
      <c r="D36" s="57">
        <v>249500</v>
      </c>
      <c r="E36" s="57">
        <v>249500</v>
      </c>
      <c r="F36" s="43">
        <f>E36/D36</f>
        <v>1</v>
      </c>
      <c r="G36" s="43">
        <v>1</v>
      </c>
      <c r="H36" s="44">
        <v>1</v>
      </c>
      <c r="I36" s="39" t="s">
        <v>67</v>
      </c>
      <c r="J36" s="40"/>
      <c r="K36" s="70"/>
    </row>
    <row r="37" spans="1:12" s="69" customFormat="1" ht="76.5" x14ac:dyDescent="0.2">
      <c r="A37" s="36" t="s">
        <v>58</v>
      </c>
      <c r="B37" s="37" t="s">
        <v>61</v>
      </c>
      <c r="C37" s="38" t="s">
        <v>62</v>
      </c>
      <c r="D37" s="57">
        <v>200000</v>
      </c>
      <c r="E37" s="57">
        <v>200000</v>
      </c>
      <c r="F37" s="43">
        <f>E37/D37</f>
        <v>1</v>
      </c>
      <c r="G37" s="43">
        <v>1</v>
      </c>
      <c r="H37" s="44">
        <v>1</v>
      </c>
      <c r="I37" s="39" t="s">
        <v>68</v>
      </c>
      <c r="J37" s="40"/>
      <c r="K37" s="70"/>
      <c r="L37" s="71"/>
    </row>
    <row r="38" spans="1:12" x14ac:dyDescent="0.2">
      <c r="A38" s="45" t="s">
        <v>55</v>
      </c>
      <c r="B38" s="45"/>
      <c r="C38" s="4" t="s">
        <v>103</v>
      </c>
      <c r="D38" s="58">
        <f>+D39</f>
        <v>198400</v>
      </c>
      <c r="E38" s="58">
        <f>+E39</f>
        <v>198400</v>
      </c>
      <c r="F38" s="62">
        <f>E38/D38</f>
        <v>1</v>
      </c>
      <c r="G38" s="59"/>
      <c r="H38" s="59"/>
      <c r="I38" s="45"/>
      <c r="J38" s="46"/>
    </row>
    <row r="39" spans="1:12" s="69" customFormat="1" ht="51" x14ac:dyDescent="0.2">
      <c r="A39" s="36" t="s">
        <v>63</v>
      </c>
      <c r="B39" s="37" t="s">
        <v>64</v>
      </c>
      <c r="C39" s="38" t="s">
        <v>65</v>
      </c>
      <c r="D39" s="57">
        <v>198400</v>
      </c>
      <c r="E39" s="57">
        <v>198400</v>
      </c>
      <c r="F39" s="43">
        <f>E39/D39</f>
        <v>1</v>
      </c>
      <c r="G39" s="43">
        <v>0.3</v>
      </c>
      <c r="H39" s="44">
        <v>1</v>
      </c>
      <c r="I39" s="39" t="s">
        <v>66</v>
      </c>
      <c r="J39" s="40"/>
    </row>
    <row r="41" spans="1:12" x14ac:dyDescent="0.2">
      <c r="D41" s="47"/>
    </row>
  </sheetData>
  <mergeCells count="25">
    <mergeCell ref="A16:C16"/>
    <mergeCell ref="A18:C18"/>
    <mergeCell ref="G11:G14"/>
    <mergeCell ref="E12:E14"/>
    <mergeCell ref="F12:F14"/>
    <mergeCell ref="A17:C17"/>
    <mergeCell ref="H12:H14"/>
    <mergeCell ref="I12:I14"/>
    <mergeCell ref="A15:C15"/>
    <mergeCell ref="A7:J7"/>
    <mergeCell ref="H8:I8"/>
    <mergeCell ref="A9:A14"/>
    <mergeCell ref="B9:B14"/>
    <mergeCell ref="C9:C14"/>
    <mergeCell ref="D9:D14"/>
    <mergeCell ref="E9:G10"/>
    <mergeCell ref="H9:I11"/>
    <mergeCell ref="J9:J14"/>
    <mergeCell ref="E11:F11"/>
    <mergeCell ref="A6:J6"/>
    <mergeCell ref="A1:J1"/>
    <mergeCell ref="A2:J2"/>
    <mergeCell ref="A3:J3"/>
    <mergeCell ref="A4:J4"/>
    <mergeCell ref="A5:J5"/>
  </mergeCells>
  <printOptions horizontalCentered="1"/>
  <pageMargins left="0.11811023622047245" right="0.11811023622047245" top="0.35433070866141736" bottom="0.35433070866141736" header="0.31496062992125984" footer="0.31496062992125984"/>
  <pageSetup scale="66" orientation="landscape" r:id="rId1"/>
  <rowBreaks count="1" manualBreakCount="1">
    <brk id="2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RESUMEN-CUADRO</vt:lpstr>
      <vt:lpstr>IAFF PROMANP 2016 (2)</vt:lpstr>
      <vt:lpstr>'IAFF PROMANP 2016 (2)'!Área_de_impresión</vt:lpstr>
      <vt:lpstr>'IAFF PROMANP 2016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Lara Villa</dc:creator>
  <cp:lastModifiedBy>Yesenia Toledo Sanchez</cp:lastModifiedBy>
  <cp:lastPrinted>2017-01-26T17:53:42Z</cp:lastPrinted>
  <dcterms:created xsi:type="dcterms:W3CDTF">2015-01-13T17:42:23Z</dcterms:created>
  <dcterms:modified xsi:type="dcterms:W3CDTF">2017-05-24T00:11:02Z</dcterms:modified>
</cp:coreProperties>
</file>